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255" windowHeight="9210" activeTab="3"/>
  </bookViews>
  <sheets>
    <sheet name="Feuil1" sheetId="1" r:id="rId1"/>
    <sheet name="Feuil2" sheetId="2" r:id="rId2"/>
    <sheet name="Feuil3" sheetId="3" r:id="rId3"/>
    <sheet name="Feuil4" sheetId="4" r:id="rId4"/>
  </sheets>
  <externalReferences>
    <externalReference r:id="rId5"/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AN24" i="4"/>
  <c r="AP23"/>
  <c r="AP22"/>
  <c r="AP21"/>
  <c r="AO21"/>
  <c r="AP20"/>
  <c r="AO20"/>
  <c r="AP19"/>
  <c r="AO19"/>
  <c r="AP18"/>
  <c r="AO18"/>
  <c r="I18"/>
  <c r="H18"/>
  <c r="F18"/>
  <c r="AP17"/>
  <c r="AP24" s="1"/>
  <c r="AO17"/>
  <c r="AO24" s="1"/>
  <c r="I17"/>
  <c r="G17"/>
  <c r="I16"/>
  <c r="G16"/>
  <c r="I15"/>
  <c r="G15"/>
  <c r="I14"/>
  <c r="G14"/>
  <c r="I13"/>
  <c r="G13"/>
  <c r="I12"/>
  <c r="G12"/>
  <c r="I11"/>
  <c r="G11"/>
  <c r="I10"/>
  <c r="G10"/>
  <c r="I9"/>
  <c r="G9"/>
  <c r="G18" s="1"/>
  <c r="AN59" i="3"/>
  <c r="AP58"/>
  <c r="AP57"/>
  <c r="AP56"/>
  <c r="AO56"/>
  <c r="AP55"/>
  <c r="AO55"/>
  <c r="AP54"/>
  <c r="AO54"/>
  <c r="AP53"/>
  <c r="AO53"/>
  <c r="I53"/>
  <c r="H53"/>
  <c r="F53"/>
  <c r="AP52"/>
  <c r="AP59" s="1"/>
  <c r="AO52"/>
  <c r="AO59" s="1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G53" s="1"/>
  <c r="I36"/>
  <c r="H36"/>
  <c r="I33"/>
  <c r="H33"/>
  <c r="I30"/>
  <c r="H30"/>
  <c r="I24"/>
  <c r="H24"/>
  <c r="AP68" i="2"/>
  <c r="AO68"/>
  <c r="I45"/>
  <c r="H45"/>
  <c r="I32"/>
  <c r="H32"/>
  <c r="I17"/>
  <c r="H17"/>
  <c r="N17" i="1"/>
  <c r="N16"/>
  <c r="N14"/>
  <c r="N13"/>
  <c r="M12"/>
  <c r="M15" s="1"/>
  <c r="M18" s="1"/>
  <c r="M19" s="1"/>
  <c r="L12"/>
  <c r="L15" s="1"/>
  <c r="L18" s="1"/>
  <c r="L19" s="1"/>
  <c r="K12"/>
  <c r="K15" s="1"/>
  <c r="K18" s="1"/>
  <c r="K19" s="1"/>
  <c r="J12"/>
  <c r="J15" s="1"/>
  <c r="J18" s="1"/>
  <c r="J19" s="1"/>
  <c r="I12"/>
  <c r="I15" s="1"/>
  <c r="I18" s="1"/>
  <c r="I19" s="1"/>
  <c r="H12"/>
  <c r="H15" s="1"/>
  <c r="H18" s="1"/>
  <c r="H19" s="1"/>
  <c r="G12"/>
  <c r="G15" s="1"/>
  <c r="G18" s="1"/>
  <c r="G19" s="1"/>
  <c r="F12"/>
  <c r="F15" s="1"/>
  <c r="F18" s="1"/>
  <c r="F19" s="1"/>
  <c r="E12"/>
  <c r="E15" s="1"/>
  <c r="E18" s="1"/>
  <c r="E19" s="1"/>
  <c r="N19" s="1"/>
  <c r="N11"/>
  <c r="N10"/>
  <c r="N9"/>
  <c r="AQ23" i="4" l="1"/>
  <c r="AQ22"/>
  <c r="AQ19"/>
  <c r="AQ17"/>
  <c r="AQ18"/>
  <c r="AQ58" i="3"/>
  <c r="AQ54"/>
  <c r="AQ52"/>
  <c r="AQ57"/>
  <c r="AQ53"/>
  <c r="N12" i="1"/>
  <c r="N15" s="1"/>
  <c r="N18" s="1"/>
  <c r="AQ24" i="4" l="1"/>
  <c r="AQ59" i="3"/>
</calcChain>
</file>

<file path=xl/sharedStrings.xml><?xml version="1.0" encoding="utf-8"?>
<sst xmlns="http://schemas.openxmlformats.org/spreadsheetml/2006/main" count="234" uniqueCount="75">
  <si>
    <t>Direction Générale du Trésor</t>
  </si>
  <si>
    <t>Direction de la Dette Publique</t>
  </si>
  <si>
    <t>MARCHE PRIMAIRE</t>
  </si>
  <si>
    <t>Emission des valeurs du Tresor année 2023</t>
  </si>
  <si>
    <t>Volume réalisé au 4ème trimestre 2023</t>
  </si>
  <si>
    <t>En milliards de dinars</t>
  </si>
  <si>
    <t>Catégorie du titres</t>
  </si>
  <si>
    <t xml:space="preserve">BTC </t>
  </si>
  <si>
    <t xml:space="preserve">BTA </t>
  </si>
  <si>
    <t>OAT</t>
  </si>
  <si>
    <t>Total</t>
  </si>
  <si>
    <t xml:space="preserve"> 13 S</t>
  </si>
  <si>
    <t xml:space="preserve"> 26 S</t>
  </si>
  <si>
    <t xml:space="preserve">       1an</t>
  </si>
  <si>
    <t xml:space="preserve"> 2 ans</t>
  </si>
  <si>
    <t xml:space="preserve"> 3 ans</t>
  </si>
  <si>
    <t xml:space="preserve"> 5 ans</t>
  </si>
  <si>
    <t>07 ans</t>
  </si>
  <si>
    <t xml:space="preserve"> 10 ans</t>
  </si>
  <si>
    <t xml:space="preserve"> 15 ans</t>
  </si>
  <si>
    <t>Encours au 30 septembre  2023</t>
  </si>
  <si>
    <t>Octobre</t>
  </si>
  <si>
    <t>Emission</t>
  </si>
  <si>
    <t>Remb</t>
  </si>
  <si>
    <t>Encours(fin)</t>
  </si>
  <si>
    <t>Novembre</t>
  </si>
  <si>
    <t>Décembre</t>
  </si>
  <si>
    <t>Encours au 31 décembre 2023</t>
  </si>
  <si>
    <t>Evolution des taux d'interêt à l'adjudication en 2023</t>
  </si>
  <si>
    <t>Taux de rendement à l'adjudication en 2023</t>
  </si>
  <si>
    <t>en %</t>
  </si>
  <si>
    <t>Montants adjugés par titres de plus d'un an  pour l'année 2023</t>
  </si>
  <si>
    <t>Date</t>
  </si>
  <si>
    <t>Titre</t>
  </si>
  <si>
    <t>échéance</t>
  </si>
  <si>
    <t>Montants</t>
  </si>
  <si>
    <t>Rendement</t>
  </si>
  <si>
    <t>Total au</t>
  </si>
  <si>
    <t>Encours</t>
  </si>
  <si>
    <t>d'émission</t>
  </si>
  <si>
    <t>Coupon</t>
  </si>
  <si>
    <t>adjugé</t>
  </si>
  <si>
    <t>%</t>
  </si>
  <si>
    <t>BTA 1 An 3,00%</t>
  </si>
  <si>
    <t>BTA 2 Ans 3,50%</t>
  </si>
  <si>
    <t>BTA3 Ans 4,00%</t>
  </si>
  <si>
    <t>BTA  5  Ans</t>
  </si>
  <si>
    <t>BTA5 Ans 4,75%</t>
  </si>
  <si>
    <t>OAT 07 Ans 5%</t>
  </si>
  <si>
    <t xml:space="preserve">OAT 10 Ans 5,75% </t>
  </si>
  <si>
    <t>OAT 15 Ans 6,5%</t>
  </si>
  <si>
    <t>Source Ministère des Finances (DGT)</t>
  </si>
  <si>
    <t>Répartition des montants levés par catégorie de titres</t>
  </si>
  <si>
    <t>PERIODE</t>
  </si>
  <si>
    <t>3ème trimestre 2023</t>
  </si>
  <si>
    <t>4ème trimestre 2023</t>
  </si>
  <si>
    <t>Catégorie de tires</t>
  </si>
  <si>
    <t>Montant</t>
  </si>
  <si>
    <t>( mds da)</t>
  </si>
  <si>
    <t>BTC 13 Semaines</t>
  </si>
  <si>
    <t>BTC 26 Semaines</t>
  </si>
  <si>
    <t>BTA  1  An</t>
  </si>
  <si>
    <t>BTA  2  Ans</t>
  </si>
  <si>
    <t>3ème trimestre 2004</t>
  </si>
  <si>
    <t>4ème trimestre 2004</t>
  </si>
  <si>
    <t>BTA  3  Ans</t>
  </si>
  <si>
    <t>OAT 07 Ans</t>
  </si>
  <si>
    <t>OAT 10 Ans</t>
  </si>
  <si>
    <t>OAT 15 Ans</t>
  </si>
  <si>
    <t>TOTAL</t>
  </si>
  <si>
    <t>en%</t>
  </si>
  <si>
    <t>MARCHE SECONDAIRE</t>
  </si>
  <si>
    <t>Courbe des taux de rendement</t>
  </si>
  <si>
    <t>Volumes et nombres de transactions sur le marché</t>
  </si>
  <si>
    <t>Source Ministère des Finances (DGTCOFE)</t>
  </si>
</sst>
</file>

<file path=xl/styles.xml><?xml version="1.0" encoding="utf-8"?>
<styleSheet xmlns="http://schemas.openxmlformats.org/spreadsheetml/2006/main">
  <numFmts count="11">
    <numFmt numFmtId="43" formatCode="_-* #,##0.00\ _€_-;\-* #,##0.00\ _€_-;_-* &quot;-&quot;??\ _€_-;_-@_-"/>
    <numFmt numFmtId="164" formatCode="#,##0.00_ ;\-#,##0.00\ "/>
    <numFmt numFmtId="165" formatCode="_-* #,##0.000\ _€_-;\-* #,##0.000\ _€_-;_-* &quot;-&quot;??\ _€_-;_-@_-"/>
    <numFmt numFmtId="166" formatCode="_-* #,##0\ _€_-;\-* #,##0\ _€_-;_-* &quot;-&quot;??\ _€_-;_-@_-"/>
    <numFmt numFmtId="167" formatCode="0.0000%"/>
    <numFmt numFmtId="168" formatCode="0.000%"/>
    <numFmt numFmtId="169" formatCode="0.000"/>
    <numFmt numFmtId="170" formatCode="_-* #,##0.000\ _€_-;\-* #,##0.000\ _€_-;_-* &quot;-&quot;???\ _€_-;_-@_-"/>
    <numFmt numFmtId="171" formatCode="d/m/yy"/>
    <numFmt numFmtId="172" formatCode="d\-mmm\-yy"/>
    <numFmt numFmtId="173" formatCode="_-* #,##0\ _F_-;\-* #,##0\ _F_-;_-* &quot;-&quot;??\ _F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name val="Book Antiqua"/>
      <family val="1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0"/>
      <name val="Arial"/>
    </font>
    <font>
      <b/>
      <sz val="9"/>
      <name val="Book Antiqua"/>
      <family val="1"/>
    </font>
    <font>
      <b/>
      <sz val="12"/>
      <name val="Book Antiqua"/>
      <family val="1"/>
    </font>
    <font>
      <b/>
      <sz val="11"/>
      <name val="Book Antiqua"/>
      <family val="1"/>
    </font>
    <font>
      <b/>
      <sz val="9"/>
      <color indexed="56"/>
      <name val="Book Antiqua"/>
      <family val="1"/>
    </font>
    <font>
      <b/>
      <sz val="9"/>
      <color indexed="62"/>
      <name val="Book Antiqua"/>
      <family val="1"/>
    </font>
    <font>
      <b/>
      <sz val="9"/>
      <color indexed="10"/>
      <name val="Book Antiqua"/>
      <family val="1"/>
    </font>
    <font>
      <b/>
      <sz val="10"/>
      <color indexed="10"/>
      <name val="Book Antiqua"/>
      <family val="1"/>
    </font>
    <font>
      <sz val="10"/>
      <name val="Arial"/>
      <family val="2"/>
    </font>
    <font>
      <b/>
      <sz val="11"/>
      <name val="Garamond"/>
      <family val="1"/>
    </font>
    <font>
      <b/>
      <sz val="10"/>
      <color indexed="56"/>
      <name val="Book Antiqua"/>
      <family val="1"/>
    </font>
    <font>
      <b/>
      <sz val="11"/>
      <name val="Arial"/>
      <family val="2"/>
    </font>
    <font>
      <b/>
      <sz val="10"/>
      <name val="Arial"/>
      <family val="2"/>
    </font>
    <font>
      <b/>
      <u/>
      <sz val="12"/>
      <name val="Book Antiqua"/>
      <family val="1"/>
    </font>
    <font>
      <b/>
      <sz val="11"/>
      <color indexed="9"/>
      <name val="Arial"/>
      <family val="2"/>
    </font>
    <font>
      <b/>
      <sz val="11"/>
      <color indexed="9"/>
      <name val="Book Antiqua"/>
      <family val="1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2"/>
      <color indexed="23"/>
      <name val="Book Antiqua"/>
      <family val="1"/>
    </font>
    <font>
      <b/>
      <sz val="12"/>
      <name val="Arial"/>
      <family val="2"/>
    </font>
    <font>
      <b/>
      <sz val="10"/>
      <color indexed="12"/>
      <name val="Book Antiqua"/>
      <family val="1"/>
    </font>
    <font>
      <b/>
      <sz val="10"/>
      <color rgb="FFFF0000"/>
      <name val="Book Antiqua"/>
      <family val="1"/>
    </font>
    <font>
      <sz val="8"/>
      <color theme="1"/>
      <name val="Calibri"/>
      <family val="2"/>
      <scheme val="minor"/>
    </font>
    <font>
      <b/>
      <i/>
      <sz val="9"/>
      <color indexed="10"/>
      <name val="Book Antiqua"/>
      <family val="1"/>
    </font>
    <font>
      <b/>
      <sz val="10"/>
      <color indexed="18"/>
      <name val="Book Antiqua"/>
      <family val="1"/>
    </font>
    <font>
      <b/>
      <sz val="11"/>
      <color indexed="10"/>
      <name val="Arial"/>
      <family val="2"/>
    </font>
    <font>
      <b/>
      <sz val="11"/>
      <color indexed="10"/>
      <name val="Book Antiqua"/>
      <family val="1"/>
    </font>
    <font>
      <b/>
      <i/>
      <sz val="8"/>
      <name val="Book Antiqua"/>
      <family val="1"/>
    </font>
    <font>
      <sz val="12"/>
      <name val="Arial"/>
      <family val="2"/>
    </font>
    <font>
      <sz val="12"/>
      <name val="Book Antiqua"/>
      <family val="1"/>
    </font>
    <font>
      <b/>
      <sz val="12"/>
      <color indexed="18"/>
      <name val="Book Antiqua"/>
      <family val="1"/>
    </font>
    <font>
      <sz val="10"/>
      <color rgb="FFFF0000"/>
      <name val="Arial"/>
      <family val="2"/>
    </font>
    <font>
      <b/>
      <sz val="11"/>
      <color rgb="FFFF0000"/>
      <name val="Book Antiqua"/>
      <family val="1"/>
    </font>
    <font>
      <b/>
      <sz val="11"/>
      <color rgb="FFFF0000"/>
      <name val="Arial"/>
      <family val="2"/>
    </font>
    <font>
      <b/>
      <sz val="12"/>
      <color rgb="FFFF0000"/>
      <name val="Book Antiqua"/>
      <family val="1"/>
    </font>
    <font>
      <b/>
      <i/>
      <sz val="10"/>
      <name val="Arial"/>
      <family val="2"/>
    </font>
    <font>
      <sz val="10"/>
      <color rgb="FFFF0000"/>
      <name val="Book Antiqua"/>
      <family val="1"/>
    </font>
    <font>
      <b/>
      <i/>
      <sz val="8"/>
      <color rgb="FFFF0000"/>
      <name val="Book Antiqua"/>
      <family val="1"/>
    </font>
    <font>
      <b/>
      <sz val="14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05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0" fillId="2" borderId="0" xfId="0" applyFill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0" fillId="0" borderId="1" xfId="0" applyBorder="1"/>
    <xf numFmtId="0" fontId="5" fillId="0" borderId="2" xfId="0" applyFont="1" applyBorder="1"/>
    <xf numFmtId="0" fontId="8" fillId="0" borderId="0" xfId="0" applyFont="1" applyBorder="1" applyAlignment="1">
      <alignment horizontal="right"/>
    </xf>
    <xf numFmtId="10" fontId="8" fillId="0" borderId="0" xfId="2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10" fontId="5" fillId="0" borderId="0" xfId="2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2" fontId="5" fillId="3" borderId="4" xfId="0" applyNumberFormat="1" applyFont="1" applyFill="1" applyBorder="1" applyAlignment="1">
      <alignment horizontal="right" vertical="center"/>
    </xf>
    <xf numFmtId="2" fontId="5" fillId="3" borderId="4" xfId="1" applyNumberFormat="1" applyFont="1" applyFill="1" applyBorder="1" applyAlignment="1">
      <alignment horizontal="right" vertical="center"/>
    </xf>
    <xf numFmtId="164" fontId="5" fillId="3" borderId="8" xfId="1" applyNumberFormat="1" applyFont="1" applyFill="1" applyBorder="1" applyAlignment="1">
      <alignment horizontal="right" vertical="center"/>
    </xf>
    <xf numFmtId="164" fontId="7" fillId="0" borderId="0" xfId="0" applyNumberFormat="1" applyFont="1"/>
    <xf numFmtId="10" fontId="7" fillId="0" borderId="0" xfId="2" applyNumberFormat="1" applyFont="1" applyBorder="1"/>
    <xf numFmtId="0" fontId="11" fillId="0" borderId="10" xfId="0" applyFont="1" applyBorder="1"/>
    <xf numFmtId="2" fontId="12" fillId="0" borderId="4" xfId="0" applyNumberFormat="1" applyFont="1" applyFill="1" applyBorder="1" applyAlignment="1">
      <alignment horizontal="right" vertical="center"/>
    </xf>
    <xf numFmtId="2" fontId="12" fillId="0" borderId="11" xfId="0" applyNumberFormat="1" applyFont="1" applyFill="1" applyBorder="1" applyAlignment="1">
      <alignment horizontal="right" vertical="center"/>
    </xf>
    <xf numFmtId="165" fontId="8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13" fillId="0" borderId="13" xfId="0" applyFont="1" applyBorder="1"/>
    <xf numFmtId="2" fontId="13" fillId="0" borderId="0" xfId="0" applyNumberFormat="1" applyFont="1" applyFill="1" applyBorder="1" applyAlignment="1">
      <alignment horizontal="right" vertical="center"/>
    </xf>
    <xf numFmtId="43" fontId="13" fillId="0" borderId="0" xfId="1" applyFont="1" applyFill="1" applyBorder="1" applyAlignment="1">
      <alignment horizontal="right" vertical="center"/>
    </xf>
    <xf numFmtId="2" fontId="13" fillId="0" borderId="14" xfId="0" applyNumberFormat="1" applyFont="1" applyFill="1" applyBorder="1" applyAlignment="1">
      <alignment horizontal="right" vertical="center"/>
    </xf>
    <xf numFmtId="2" fontId="14" fillId="0" borderId="0" xfId="0" applyNumberFormat="1" applyFont="1" applyBorder="1" applyAlignment="1">
      <alignment horizontal="right"/>
    </xf>
    <xf numFmtId="166" fontId="16" fillId="0" borderId="0" xfId="3" applyNumberFormat="1" applyFont="1" applyFill="1" applyBorder="1" applyAlignment="1"/>
    <xf numFmtId="167" fontId="5" fillId="0" borderId="0" xfId="2" applyNumberFormat="1" applyFont="1" applyBorder="1" applyAlignment="1">
      <alignment horizontal="right"/>
    </xf>
    <xf numFmtId="0" fontId="8" fillId="0" borderId="16" xfId="0" applyFont="1" applyBorder="1"/>
    <xf numFmtId="164" fontId="8" fillId="0" borderId="2" xfId="1" applyNumberFormat="1" applyFont="1" applyFill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164" fontId="8" fillId="0" borderId="8" xfId="1" applyNumberFormat="1" applyFont="1" applyBorder="1" applyAlignment="1">
      <alignment horizontal="right"/>
    </xf>
    <xf numFmtId="168" fontId="7" fillId="0" borderId="0" xfId="0" applyNumberFormat="1" applyFont="1" applyBorder="1"/>
    <xf numFmtId="0" fontId="7" fillId="0" borderId="0" xfId="0" applyFont="1" applyFill="1" applyBorder="1"/>
    <xf numFmtId="0" fontId="11" fillId="0" borderId="13" xfId="0" applyFont="1" applyBorder="1"/>
    <xf numFmtId="43" fontId="12" fillId="0" borderId="4" xfId="1" applyFont="1" applyFill="1" applyBorder="1" applyAlignment="1">
      <alignment horizontal="right" vertical="center"/>
    </xf>
    <xf numFmtId="2" fontId="17" fillId="0" borderId="0" xfId="0" applyNumberFormat="1" applyFont="1" applyBorder="1" applyAlignment="1">
      <alignment horizontal="right"/>
    </xf>
    <xf numFmtId="169" fontId="13" fillId="0" borderId="14" xfId="0" applyNumberFormat="1" applyFont="1" applyFill="1" applyBorder="1" applyAlignment="1">
      <alignment horizontal="right" vertical="center"/>
    </xf>
    <xf numFmtId="2" fontId="0" fillId="0" borderId="0" xfId="0" applyNumberFormat="1" applyBorder="1"/>
    <xf numFmtId="164" fontId="8" fillId="0" borderId="0" xfId="0" applyNumberFormat="1" applyFont="1" applyBorder="1" applyAlignment="1">
      <alignment horizontal="right"/>
    </xf>
    <xf numFmtId="10" fontId="18" fillId="0" borderId="0" xfId="2" applyNumberFormat="1" applyFont="1" applyBorder="1" applyAlignment="1">
      <alignment horizontal="center"/>
    </xf>
    <xf numFmtId="10" fontId="10" fillId="0" borderId="0" xfId="2" applyNumberFormat="1" applyFont="1" applyBorder="1" applyAlignment="1">
      <alignment horizontal="center"/>
    </xf>
    <xf numFmtId="0" fontId="19" fillId="0" borderId="0" xfId="0" applyFont="1" applyBorder="1"/>
    <xf numFmtId="0" fontId="19" fillId="0" borderId="0" xfId="0" applyFont="1" applyFill="1" applyBorder="1"/>
    <xf numFmtId="10" fontId="19" fillId="0" borderId="0" xfId="2" applyNumberFormat="1" applyFont="1" applyFill="1" applyBorder="1"/>
    <xf numFmtId="0" fontId="20" fillId="0" borderId="4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170" fontId="7" fillId="0" borderId="0" xfId="0" applyNumberFormat="1" applyFont="1"/>
    <xf numFmtId="0" fontId="5" fillId="0" borderId="0" xfId="0" applyFont="1" applyAlignment="1">
      <alignment horizontal="right"/>
    </xf>
    <xf numFmtId="0" fontId="7" fillId="0" borderId="0" xfId="0" applyFont="1" applyFill="1"/>
    <xf numFmtId="15" fontId="5" fillId="0" borderId="0" xfId="0" applyNumberFormat="1" applyFont="1" applyBorder="1" applyAlignment="1">
      <alignment horizontal="right"/>
    </xf>
    <xf numFmtId="15" fontId="17" fillId="0" borderId="0" xfId="0" applyNumberFormat="1" applyFont="1" applyBorder="1" applyAlignment="1">
      <alignment horizontal="right"/>
    </xf>
    <xf numFmtId="0" fontId="5" fillId="0" borderId="0" xfId="0" applyFont="1" applyBorder="1"/>
    <xf numFmtId="171" fontId="5" fillId="0" borderId="0" xfId="0" applyNumberFormat="1" applyFont="1" applyBorder="1"/>
    <xf numFmtId="0" fontId="6" fillId="0" borderId="0" xfId="0" applyFont="1" applyBorder="1"/>
    <xf numFmtId="17" fontId="5" fillId="0" borderId="0" xfId="0" applyNumberFormat="1" applyFont="1" applyBorder="1" applyAlignment="1">
      <alignment horizontal="left"/>
    </xf>
    <xf numFmtId="10" fontId="21" fillId="0" borderId="0" xfId="2" applyNumberFormat="1" applyFont="1" applyBorder="1" applyAlignment="1">
      <alignment horizontal="center"/>
    </xf>
    <xf numFmtId="10" fontId="22" fillId="0" borderId="0" xfId="2" applyNumberFormat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Fill="1" applyBorder="1"/>
    <xf numFmtId="10" fontId="23" fillId="0" borderId="0" xfId="2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0" fillId="0" borderId="0" xfId="0" applyFill="1"/>
    <xf numFmtId="0" fontId="8" fillId="0" borderId="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0" borderId="17" xfId="0" applyFont="1" applyBorder="1"/>
    <xf numFmtId="0" fontId="0" fillId="0" borderId="17" xfId="0" applyBorder="1"/>
    <xf numFmtId="0" fontId="10" fillId="0" borderId="0" xfId="0" applyFont="1" applyAlignment="1">
      <alignment vertical="center"/>
    </xf>
    <xf numFmtId="0" fontId="5" fillId="4" borderId="10" xfId="0" applyFont="1" applyFill="1" applyBorder="1"/>
    <xf numFmtId="0" fontId="20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/>
    <xf numFmtId="0" fontId="5" fillId="4" borderId="4" xfId="0" applyFont="1" applyFill="1" applyBorder="1" applyAlignment="1">
      <alignment horizontal="center"/>
    </xf>
    <xf numFmtId="0" fontId="25" fillId="5" borderId="11" xfId="0" applyFont="1" applyFill="1" applyBorder="1" applyAlignment="1">
      <alignment horizontal="center" vertical="center"/>
    </xf>
    <xf numFmtId="0" fontId="5" fillId="4" borderId="16" xfId="0" applyFont="1" applyFill="1" applyBorder="1"/>
    <xf numFmtId="0" fontId="5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4" borderId="2" xfId="0" applyFont="1" applyFill="1" applyBorder="1" applyAlignment="1">
      <alignment horizontal="left"/>
    </xf>
    <xf numFmtId="15" fontId="5" fillId="4" borderId="2" xfId="0" applyNumberFormat="1" applyFont="1" applyFill="1" applyBorder="1" applyAlignment="1">
      <alignment horizontal="right"/>
    </xf>
    <xf numFmtId="0" fontId="26" fillId="0" borderId="8" xfId="0" applyFont="1" applyBorder="1" applyAlignment="1">
      <alignment horizontal="center" vertical="center"/>
    </xf>
    <xf numFmtId="15" fontId="8" fillId="0" borderId="13" xfId="4" applyNumberFormat="1" applyFont="1" applyBorder="1" applyAlignment="1">
      <alignment horizontal="left"/>
    </xf>
    <xf numFmtId="10" fontId="8" fillId="0" borderId="0" xfId="5" applyNumberFormat="1" applyFont="1" applyBorder="1" applyAlignment="1">
      <alignment horizontal="center"/>
    </xf>
    <xf numFmtId="172" fontId="8" fillId="0" borderId="0" xfId="4" applyNumberFormat="1" applyFont="1" applyAlignment="1">
      <alignment horizontal="right"/>
    </xf>
    <xf numFmtId="169" fontId="5" fillId="0" borderId="0" xfId="4" applyNumberFormat="1" applyFont="1"/>
    <xf numFmtId="10" fontId="5" fillId="0" borderId="0" xfId="5" applyNumberFormat="1" applyFont="1" applyBorder="1" applyAlignment="1">
      <alignment horizontal="center"/>
    </xf>
    <xf numFmtId="43" fontId="5" fillId="0" borderId="0" xfId="6" applyFont="1" applyBorder="1"/>
    <xf numFmtId="43" fontId="5" fillId="0" borderId="0" xfId="6" applyFont="1" applyBorder="1" applyAlignment="1">
      <alignment horizontal="center"/>
    </xf>
    <xf numFmtId="15" fontId="8" fillId="0" borderId="0" xfId="4" applyNumberFormat="1" applyFont="1" applyAlignment="1">
      <alignment horizontal="left"/>
    </xf>
    <xf numFmtId="172" fontId="8" fillId="0" borderId="2" xfId="4" applyNumberFormat="1" applyFont="1" applyBorder="1" applyAlignment="1">
      <alignment horizontal="left"/>
    </xf>
    <xf numFmtId="10" fontId="8" fillId="0" borderId="2" xfId="5" applyNumberFormat="1" applyFont="1" applyBorder="1" applyAlignment="1">
      <alignment horizontal="center"/>
    </xf>
    <xf numFmtId="172" fontId="8" fillId="0" borderId="2" xfId="7" applyNumberFormat="1" applyFont="1" applyBorder="1" applyAlignment="1">
      <alignment horizontal="right"/>
    </xf>
    <xf numFmtId="169" fontId="5" fillId="0" borderId="2" xfId="4" applyNumberFormat="1" applyFont="1" applyBorder="1"/>
    <xf numFmtId="10" fontId="5" fillId="0" borderId="2" xfId="5" applyNumberFormat="1" applyFont="1" applyBorder="1" applyAlignment="1">
      <alignment horizontal="center"/>
    </xf>
    <xf numFmtId="169" fontId="27" fillId="0" borderId="2" xfId="4" applyNumberFormat="1" applyFont="1" applyBorder="1"/>
    <xf numFmtId="165" fontId="14" fillId="0" borderId="2" xfId="6" applyNumberFormat="1" applyFont="1" applyBorder="1" applyAlignment="1"/>
    <xf numFmtId="0" fontId="15" fillId="0" borderId="0" xfId="4"/>
    <xf numFmtId="0" fontId="29" fillId="2" borderId="0" xfId="0" applyFont="1" applyFill="1"/>
    <xf numFmtId="0" fontId="29" fillId="0" borderId="0" xfId="0" applyFont="1"/>
    <xf numFmtId="0" fontId="30" fillId="0" borderId="0" xfId="0" applyFont="1" applyAlignment="1">
      <alignment horizontal="right"/>
    </xf>
    <xf numFmtId="10" fontId="8" fillId="0" borderId="0" xfId="5" applyNumberFormat="1" applyFont="1" applyFill="1" applyBorder="1" applyAlignment="1">
      <alignment horizontal="center"/>
    </xf>
    <xf numFmtId="10" fontId="5" fillId="0" borderId="0" xfId="5" applyNumberFormat="1" applyFont="1" applyFill="1" applyBorder="1" applyAlignment="1">
      <alignment horizontal="center"/>
    </xf>
    <xf numFmtId="43" fontId="5" fillId="0" borderId="0" xfId="6" applyFont="1" applyFill="1" applyBorder="1"/>
    <xf numFmtId="43" fontId="5" fillId="0" borderId="0" xfId="6" applyFont="1" applyFill="1" applyBorder="1" applyAlignment="1">
      <alignment horizontal="center"/>
    </xf>
    <xf numFmtId="172" fontId="8" fillId="0" borderId="0" xfId="4" applyNumberFormat="1" applyFont="1" applyAlignment="1">
      <alignment horizontal="left"/>
    </xf>
    <xf numFmtId="172" fontId="8" fillId="0" borderId="0" xfId="7" applyNumberFormat="1" applyFont="1" applyAlignment="1">
      <alignment horizontal="right"/>
    </xf>
    <xf numFmtId="169" fontId="27" fillId="0" borderId="0" xfId="4" applyNumberFormat="1" applyFont="1"/>
    <xf numFmtId="165" fontId="14" fillId="0" borderId="0" xfId="6" applyNumberFormat="1" applyFont="1" applyBorder="1" applyAlignment="1"/>
    <xf numFmtId="0" fontId="31" fillId="0" borderId="13" xfId="0" applyFont="1" applyBorder="1"/>
    <xf numFmtId="0" fontId="31" fillId="0" borderId="14" xfId="0" applyFont="1" applyBorder="1"/>
    <xf numFmtId="165" fontId="5" fillId="0" borderId="13" xfId="8" applyNumberFormat="1" applyFont="1" applyBorder="1"/>
    <xf numFmtId="10" fontId="5" fillId="0" borderId="14" xfId="0" applyNumberFormat="1" applyFont="1" applyBorder="1"/>
    <xf numFmtId="0" fontId="9" fillId="0" borderId="0" xfId="0" applyFont="1"/>
    <xf numFmtId="2" fontId="14" fillId="0" borderId="0" xfId="0" applyNumberFormat="1" applyFont="1" applyAlignment="1">
      <alignment horizontal="right"/>
    </xf>
    <xf numFmtId="10" fontId="32" fillId="0" borderId="0" xfId="9" applyNumberFormat="1" applyFont="1" applyBorder="1" applyAlignment="1">
      <alignment horizontal="center"/>
    </xf>
    <xf numFmtId="10" fontId="33" fillId="0" borderId="0" xfId="9" applyNumberFormat="1" applyFont="1" applyBorder="1" applyAlignment="1">
      <alignment horizontal="center"/>
    </xf>
    <xf numFmtId="0" fontId="24" fillId="0" borderId="0" xfId="0" applyFont="1"/>
    <xf numFmtId="10" fontId="24" fillId="0" borderId="0" xfId="0" applyNumberFormat="1" applyFont="1"/>
    <xf numFmtId="0" fontId="34" fillId="0" borderId="0" xfId="0" applyFont="1" applyAlignment="1">
      <alignment horizontal="right"/>
    </xf>
    <xf numFmtId="173" fontId="9" fillId="0" borderId="0" xfId="8" applyNumberFormat="1" applyFont="1" applyBorder="1"/>
    <xf numFmtId="0" fontId="9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172" fontId="9" fillId="4" borderId="6" xfId="0" applyNumberFormat="1" applyFont="1" applyFill="1" applyBorder="1" applyAlignment="1">
      <alignment horizontal="center" vertical="center"/>
    </xf>
    <xf numFmtId="172" fontId="9" fillId="4" borderId="7" xfId="0" applyNumberFormat="1" applyFont="1" applyFill="1" applyBorder="1" applyAlignment="1">
      <alignment horizontal="center" vertical="center"/>
    </xf>
    <xf numFmtId="172" fontId="9" fillId="4" borderId="19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5" fillId="5" borderId="10" xfId="0" applyFont="1" applyFill="1" applyBorder="1"/>
    <xf numFmtId="0" fontId="18" fillId="5" borderId="11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5" fillId="5" borderId="16" xfId="0" applyFont="1" applyFill="1" applyBorder="1"/>
    <xf numFmtId="0" fontId="18" fillId="5" borderId="8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left"/>
    </xf>
    <xf numFmtId="0" fontId="37" fillId="0" borderId="0" xfId="0" applyFont="1" applyAlignment="1">
      <alignment horizontal="left"/>
    </xf>
    <xf numFmtId="165" fontId="9" fillId="0" borderId="14" xfId="8" applyNumberFormat="1" applyFont="1" applyFill="1" applyBorder="1" applyAlignment="1"/>
    <xf numFmtId="165" fontId="5" fillId="0" borderId="10" xfId="6" applyNumberFormat="1" applyFont="1" applyFill="1" applyBorder="1"/>
    <xf numFmtId="165" fontId="5" fillId="0" borderId="10" xfId="8" applyNumberFormat="1" applyFont="1" applyBorder="1"/>
    <xf numFmtId="165" fontId="5" fillId="0" borderId="13" xfId="6" applyNumberFormat="1" applyFont="1" applyFill="1" applyBorder="1"/>
    <xf numFmtId="165" fontId="5" fillId="0" borderId="13" xfId="6" applyNumberFormat="1" applyFont="1" applyBorder="1"/>
    <xf numFmtId="172" fontId="5" fillId="4" borderId="6" xfId="0" applyNumberFormat="1" applyFont="1" applyFill="1" applyBorder="1" applyAlignment="1">
      <alignment horizontal="center" vertical="center"/>
    </xf>
    <xf numFmtId="172" fontId="5" fillId="4" borderId="19" xfId="0" applyNumberFormat="1" applyFont="1" applyFill="1" applyBorder="1" applyAlignment="1">
      <alignment horizontal="center" vertical="center"/>
    </xf>
    <xf numFmtId="172" fontId="5" fillId="4" borderId="10" xfId="0" applyNumberFormat="1" applyFont="1" applyFill="1" applyBorder="1" applyAlignment="1">
      <alignment horizontal="center" vertical="center"/>
    </xf>
    <xf numFmtId="172" fontId="5" fillId="4" borderId="11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0" fontId="5" fillId="5" borderId="13" xfId="0" applyFont="1" applyFill="1" applyBorder="1"/>
    <xf numFmtId="0" fontId="18" fillId="5" borderId="14" xfId="0" applyFont="1" applyFill="1" applyBorder="1" applyAlignment="1">
      <alignment horizontal="center" vertical="center"/>
    </xf>
    <xf numFmtId="0" fontId="37" fillId="0" borderId="16" xfId="0" applyFont="1" applyBorder="1" applyAlignment="1">
      <alignment horizontal="left"/>
    </xf>
    <xf numFmtId="0" fontId="37" fillId="0" borderId="2" xfId="0" applyFont="1" applyBorder="1" applyAlignment="1">
      <alignment horizontal="left"/>
    </xf>
    <xf numFmtId="165" fontId="9" fillId="0" borderId="8" xfId="8" applyNumberFormat="1" applyFont="1" applyFill="1" applyBorder="1" applyAlignment="1"/>
    <xf numFmtId="0" fontId="31" fillId="0" borderId="10" xfId="0" applyFont="1" applyBorder="1"/>
    <xf numFmtId="0" fontId="31" fillId="0" borderId="11" xfId="0" applyFont="1" applyBorder="1"/>
    <xf numFmtId="0" fontId="9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165" fontId="10" fillId="4" borderId="6" xfId="8" applyNumberFormat="1" applyFont="1" applyFill="1" applyBorder="1" applyAlignment="1">
      <alignment vertical="center"/>
    </xf>
    <xf numFmtId="10" fontId="5" fillId="4" borderId="7" xfId="0" applyNumberFormat="1" applyFont="1" applyFill="1" applyBorder="1" applyAlignment="1">
      <alignment vertical="center"/>
    </xf>
    <xf numFmtId="10" fontId="5" fillId="4" borderId="19" xfId="0" applyNumberFormat="1" applyFont="1" applyFill="1" applyBorder="1" applyAlignment="1">
      <alignment vertical="center"/>
    </xf>
    <xf numFmtId="165" fontId="4" fillId="0" borderId="0" xfId="0" applyNumberFormat="1" applyFont="1"/>
    <xf numFmtId="0" fontId="31" fillId="0" borderId="13" xfId="0" applyFont="1" applyBorder="1"/>
    <xf numFmtId="0" fontId="31" fillId="0" borderId="14" xfId="0" applyFont="1" applyBorder="1"/>
    <xf numFmtId="0" fontId="5" fillId="4" borderId="6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169" fontId="10" fillId="4" borderId="6" xfId="0" applyNumberFormat="1" applyFont="1" applyFill="1" applyBorder="1" applyAlignment="1">
      <alignment vertical="center"/>
    </xf>
    <xf numFmtId="0" fontId="34" fillId="0" borderId="4" xfId="0" applyFont="1" applyBorder="1" applyAlignment="1">
      <alignment horizontal="right"/>
    </xf>
    <xf numFmtId="0" fontId="15" fillId="0" borderId="0" xfId="7"/>
    <xf numFmtId="0" fontId="15" fillId="6" borderId="0" xfId="7" applyFill="1"/>
    <xf numFmtId="0" fontId="15" fillId="0" borderId="0" xfId="7" applyAlignment="1"/>
    <xf numFmtId="0" fontId="2" fillId="0" borderId="0" xfId="7" applyFont="1" applyAlignment="1">
      <alignment horizontal="right"/>
    </xf>
    <xf numFmtId="0" fontId="2" fillId="0" borderId="0" xfId="7" applyFont="1" applyAlignment="1">
      <alignment horizontal="right"/>
    </xf>
    <xf numFmtId="0" fontId="3" fillId="0" borderId="0" xfId="7" applyFont="1" applyBorder="1"/>
    <xf numFmtId="0" fontId="38" fillId="0" borderId="0" xfId="7" applyFont="1" applyBorder="1"/>
    <xf numFmtId="0" fontId="38" fillId="0" borderId="0" xfId="7" applyFont="1"/>
    <xf numFmtId="0" fontId="4" fillId="0" borderId="0" xfId="7" applyFont="1" applyBorder="1"/>
    <xf numFmtId="0" fontId="9" fillId="0" borderId="18" xfId="7" applyFont="1" applyBorder="1"/>
    <xf numFmtId="0" fontId="15" fillId="0" borderId="18" xfId="7" applyBorder="1"/>
    <xf numFmtId="0" fontId="4" fillId="0" borderId="0" xfId="7" applyFont="1"/>
    <xf numFmtId="0" fontId="15" fillId="7" borderId="0" xfId="7" applyFill="1"/>
    <xf numFmtId="0" fontId="9" fillId="0" borderId="0" xfId="7" applyFont="1" applyAlignment="1">
      <alignment vertical="center"/>
    </xf>
    <xf numFmtId="0" fontId="35" fillId="0" borderId="0" xfId="7" applyFont="1" applyAlignment="1">
      <alignment vertical="center"/>
    </xf>
    <xf numFmtId="0" fontId="36" fillId="0" borderId="0" xfId="7" applyFont="1" applyAlignment="1">
      <alignment vertical="center"/>
    </xf>
    <xf numFmtId="0" fontId="34" fillId="0" borderId="0" xfId="7" applyFont="1" applyBorder="1" applyAlignment="1">
      <alignment horizontal="right"/>
    </xf>
    <xf numFmtId="0" fontId="3" fillId="0" borderId="0" xfId="7" applyFont="1" applyFill="1" applyBorder="1"/>
    <xf numFmtId="0" fontId="38" fillId="0" borderId="0" xfId="7" applyFont="1" applyFill="1" applyBorder="1"/>
    <xf numFmtId="0" fontId="38" fillId="0" borderId="0" xfId="7" applyFont="1" applyFill="1"/>
    <xf numFmtId="0" fontId="8" fillId="0" borderId="2" xfId="7" applyFont="1" applyBorder="1" applyAlignment="1">
      <alignment horizontal="right"/>
    </xf>
    <xf numFmtId="172" fontId="9" fillId="4" borderId="6" xfId="7" applyNumberFormat="1" applyFont="1" applyFill="1" applyBorder="1" applyAlignment="1">
      <alignment horizontal="center" vertical="center"/>
    </xf>
    <xf numFmtId="172" fontId="9" fillId="4" borderId="7" xfId="7" applyNumberFormat="1" applyFont="1" applyFill="1" applyBorder="1" applyAlignment="1">
      <alignment horizontal="center" vertical="center"/>
    </xf>
    <xf numFmtId="172" fontId="9" fillId="4" borderId="19" xfId="7" applyNumberFormat="1" applyFont="1" applyFill="1" applyBorder="1" applyAlignment="1">
      <alignment horizontal="center" vertical="center"/>
    </xf>
    <xf numFmtId="0" fontId="9" fillId="5" borderId="10" xfId="7" applyFont="1" applyFill="1" applyBorder="1" applyAlignment="1">
      <alignment horizontal="left" vertical="center"/>
    </xf>
    <xf numFmtId="0" fontId="9" fillId="5" borderId="4" xfId="7" applyFont="1" applyFill="1" applyBorder="1" applyAlignment="1">
      <alignment horizontal="left" vertical="center"/>
    </xf>
    <xf numFmtId="0" fontId="9" fillId="5" borderId="11" xfId="7" applyFont="1" applyFill="1" applyBorder="1" applyAlignment="1">
      <alignment horizontal="left" vertical="center"/>
    </xf>
    <xf numFmtId="0" fontId="5" fillId="5" borderId="10" xfId="7" applyFont="1" applyFill="1" applyBorder="1"/>
    <xf numFmtId="0" fontId="18" fillId="5" borderId="11" xfId="7" applyFont="1" applyFill="1" applyBorder="1" applyAlignment="1">
      <alignment horizontal="center" vertical="center"/>
    </xf>
    <xf numFmtId="0" fontId="9" fillId="5" borderId="16" xfId="7" applyFont="1" applyFill="1" applyBorder="1" applyAlignment="1">
      <alignment horizontal="left" vertical="center"/>
    </xf>
    <xf numFmtId="0" fontId="9" fillId="5" borderId="2" xfId="7" applyFont="1" applyFill="1" applyBorder="1" applyAlignment="1">
      <alignment horizontal="left" vertical="center"/>
    </xf>
    <xf numFmtId="0" fontId="9" fillId="5" borderId="8" xfId="7" applyFont="1" applyFill="1" applyBorder="1" applyAlignment="1">
      <alignment horizontal="left" vertical="center"/>
    </xf>
    <xf numFmtId="0" fontId="5" fillId="5" borderId="16" xfId="7" applyFont="1" applyFill="1" applyBorder="1"/>
    <xf numFmtId="0" fontId="18" fillId="5" borderId="8" xfId="7" applyFont="1" applyFill="1" applyBorder="1" applyAlignment="1">
      <alignment horizontal="center" vertical="center"/>
    </xf>
    <xf numFmtId="0" fontId="37" fillId="0" borderId="10" xfId="7" applyFont="1" applyBorder="1" applyAlignment="1">
      <alignment horizontal="left"/>
    </xf>
    <xf numFmtId="0" fontId="37" fillId="0" borderId="4" xfId="7" applyFont="1" applyBorder="1" applyAlignment="1">
      <alignment horizontal="left"/>
    </xf>
    <xf numFmtId="165" fontId="9" fillId="0" borderId="14" xfId="10" applyNumberFormat="1" applyFont="1" applyFill="1" applyBorder="1" applyAlignment="1"/>
    <xf numFmtId="165" fontId="5" fillId="0" borderId="10" xfId="6" applyNumberFormat="1" applyFont="1" applyBorder="1"/>
    <xf numFmtId="10" fontId="5" fillId="0" borderId="14" xfId="7" applyNumberFormat="1" applyFont="1" applyBorder="1"/>
    <xf numFmtId="165" fontId="5" fillId="0" borderId="10" xfId="10" applyNumberFormat="1" applyFont="1" applyBorder="1"/>
    <xf numFmtId="0" fontId="37" fillId="0" borderId="13" xfId="7" applyFont="1" applyBorder="1" applyAlignment="1">
      <alignment horizontal="left"/>
    </xf>
    <xf numFmtId="0" fontId="37" fillId="0" borderId="0" xfId="7" applyFont="1" applyBorder="1" applyAlignment="1">
      <alignment horizontal="left"/>
    </xf>
    <xf numFmtId="165" fontId="5" fillId="0" borderId="13" xfId="10" applyNumberFormat="1" applyFont="1" applyBorder="1"/>
    <xf numFmtId="10" fontId="0" fillId="0" borderId="0" xfId="11" applyNumberFormat="1" applyFont="1"/>
    <xf numFmtId="172" fontId="28" fillId="4" borderId="6" xfId="7" applyNumberFormat="1" applyFont="1" applyFill="1" applyBorder="1" applyAlignment="1">
      <alignment horizontal="center" vertical="center"/>
    </xf>
    <xf numFmtId="172" fontId="28" fillId="4" borderId="19" xfId="7" applyNumberFormat="1" applyFont="1" applyFill="1" applyBorder="1" applyAlignment="1">
      <alignment horizontal="center" vertical="center"/>
    </xf>
    <xf numFmtId="0" fontId="39" fillId="4" borderId="6" xfId="7" applyFont="1" applyFill="1" applyBorder="1" applyAlignment="1">
      <alignment horizontal="center" vertical="center"/>
    </xf>
    <xf numFmtId="0" fontId="40" fillId="4" borderId="19" xfId="7" applyFont="1" applyFill="1" applyBorder="1" applyAlignment="1">
      <alignment horizontal="center" vertical="center"/>
    </xf>
    <xf numFmtId="172" fontId="28" fillId="4" borderId="10" xfId="7" applyNumberFormat="1" applyFont="1" applyFill="1" applyBorder="1" applyAlignment="1">
      <alignment horizontal="center" vertical="center"/>
    </xf>
    <xf numFmtId="172" fontId="28" fillId="4" borderId="11" xfId="7" applyNumberFormat="1" applyFont="1" applyFill="1" applyBorder="1" applyAlignment="1">
      <alignment horizontal="center" vertical="center"/>
    </xf>
    <xf numFmtId="0" fontId="39" fillId="4" borderId="10" xfId="7" applyFont="1" applyFill="1" applyBorder="1" applyAlignment="1">
      <alignment horizontal="center" vertical="center"/>
    </xf>
    <xf numFmtId="0" fontId="40" fillId="4" borderId="11" xfId="7" applyFont="1" applyFill="1" applyBorder="1" applyAlignment="1">
      <alignment horizontal="center" vertical="center"/>
    </xf>
    <xf numFmtId="0" fontId="15" fillId="0" borderId="0" xfId="7" applyFill="1" applyBorder="1" applyAlignment="1"/>
    <xf numFmtId="0" fontId="41" fillId="5" borderId="10" xfId="7" applyFont="1" applyFill="1" applyBorder="1" applyAlignment="1">
      <alignment vertical="center"/>
    </xf>
    <xf numFmtId="0" fontId="41" fillId="5" borderId="11" xfId="7" applyFont="1" applyFill="1" applyBorder="1" applyAlignment="1">
      <alignment vertical="center"/>
    </xf>
    <xf numFmtId="0" fontId="28" fillId="5" borderId="10" xfId="7" applyFont="1" applyFill="1" applyBorder="1"/>
    <xf numFmtId="0" fontId="40" fillId="5" borderId="11" xfId="7" applyFont="1" applyFill="1" applyBorder="1" applyAlignment="1">
      <alignment horizontal="center" vertical="center"/>
    </xf>
    <xf numFmtId="0" fontId="42" fillId="0" borderId="0" xfId="0" applyFont="1" applyBorder="1" applyAlignment="1">
      <alignment horizontal="right" vertical="top"/>
    </xf>
    <xf numFmtId="0" fontId="41" fillId="5" borderId="16" xfId="7" applyFont="1" applyFill="1" applyBorder="1" applyAlignment="1">
      <alignment vertical="center"/>
    </xf>
    <xf numFmtId="0" fontId="41" fillId="5" borderId="8" xfId="7" applyFont="1" applyFill="1" applyBorder="1" applyAlignment="1">
      <alignment vertical="center"/>
    </xf>
    <xf numFmtId="0" fontId="28" fillId="5" borderId="16" xfId="7" applyFont="1" applyFill="1" applyBorder="1"/>
    <xf numFmtId="0" fontId="40" fillId="5" borderId="8" xfId="7" applyFont="1" applyFill="1" applyBorder="1" applyAlignment="1">
      <alignment horizontal="center" vertical="center"/>
    </xf>
    <xf numFmtId="0" fontId="41" fillId="5" borderId="13" xfId="7" applyFont="1" applyFill="1" applyBorder="1" applyAlignment="1">
      <alignment vertical="center"/>
    </xf>
    <xf numFmtId="0" fontId="41" fillId="5" borderId="14" xfId="7" applyFont="1" applyFill="1" applyBorder="1" applyAlignment="1">
      <alignment vertical="center"/>
    </xf>
    <xf numFmtId="0" fontId="28" fillId="5" borderId="13" xfId="7" applyFont="1" applyFill="1" applyBorder="1"/>
    <xf numFmtId="0" fontId="40" fillId="5" borderId="14" xfId="7" applyFont="1" applyFill="1" applyBorder="1" applyAlignment="1">
      <alignment horizontal="center" vertical="center"/>
    </xf>
    <xf numFmtId="0" fontId="37" fillId="0" borderId="16" xfId="7" applyFont="1" applyBorder="1" applyAlignment="1">
      <alignment horizontal="left"/>
    </xf>
    <xf numFmtId="0" fontId="37" fillId="0" borderId="2" xfId="7" applyFont="1" applyBorder="1" applyAlignment="1">
      <alignment horizontal="left"/>
    </xf>
    <xf numFmtId="165" fontId="9" fillId="0" borderId="8" xfId="10" applyNumberFormat="1" applyFont="1" applyFill="1" applyBorder="1" applyAlignment="1"/>
    <xf numFmtId="0" fontId="28" fillId="0" borderId="10" xfId="7" applyFont="1" applyBorder="1"/>
    <xf numFmtId="0" fontId="28" fillId="0" borderId="11" xfId="7" applyFont="1" applyBorder="1"/>
    <xf numFmtId="165" fontId="28" fillId="0" borderId="10" xfId="10" applyNumberFormat="1" applyFont="1" applyBorder="1"/>
    <xf numFmtId="10" fontId="28" fillId="0" borderId="14" xfId="7" applyNumberFormat="1" applyFont="1" applyBorder="1"/>
    <xf numFmtId="0" fontId="9" fillId="4" borderId="6" xfId="7" applyFont="1" applyFill="1" applyBorder="1" applyAlignment="1">
      <alignment horizontal="left" vertical="center"/>
    </xf>
    <xf numFmtId="0" fontId="9" fillId="4" borderId="7" xfId="7" applyFont="1" applyFill="1" applyBorder="1" applyAlignment="1">
      <alignment horizontal="left" vertical="center"/>
    </xf>
    <xf numFmtId="0" fontId="9" fillId="4" borderId="19" xfId="7" applyFont="1" applyFill="1" applyBorder="1" applyAlignment="1">
      <alignment horizontal="left" vertical="center"/>
    </xf>
    <xf numFmtId="165" fontId="10" fillId="4" borderId="6" xfId="6" applyNumberFormat="1" applyFont="1" applyFill="1" applyBorder="1" applyAlignment="1">
      <alignment vertical="center"/>
    </xf>
    <xf numFmtId="10" fontId="5" fillId="4" borderId="19" xfId="7" applyNumberFormat="1" applyFont="1" applyFill="1" applyBorder="1" applyAlignment="1">
      <alignment vertical="center"/>
    </xf>
    <xf numFmtId="165" fontId="10" fillId="4" borderId="6" xfId="10" applyNumberFormat="1" applyFont="1" applyFill="1" applyBorder="1" applyAlignment="1">
      <alignment vertical="center"/>
    </xf>
    <xf numFmtId="165" fontId="15" fillId="0" borderId="0" xfId="7" applyNumberFormat="1"/>
    <xf numFmtId="0" fontId="28" fillId="0" borderId="13" xfId="7" applyFont="1" applyBorder="1"/>
    <xf numFmtId="0" fontId="28" fillId="0" borderId="14" xfId="7" applyFont="1" applyBorder="1"/>
    <xf numFmtId="165" fontId="28" fillId="0" borderId="13" xfId="10" applyNumberFormat="1" applyFont="1" applyBorder="1"/>
    <xf numFmtId="0" fontId="9" fillId="0" borderId="0" xfId="0" applyFont="1" applyFill="1" applyBorder="1"/>
    <xf numFmtId="0" fontId="35" fillId="0" borderId="0" xfId="7" applyFont="1"/>
    <xf numFmtId="0" fontId="5" fillId="0" borderId="0" xfId="0" applyFont="1" applyFill="1" applyBorder="1"/>
    <xf numFmtId="0" fontId="28" fillId="0" borderId="13" xfId="7" applyFont="1" applyBorder="1"/>
    <xf numFmtId="0" fontId="28" fillId="0" borderId="14" xfId="7" applyFont="1" applyBorder="1"/>
    <xf numFmtId="0" fontId="28" fillId="4" borderId="6" xfId="7" applyFont="1" applyFill="1" applyBorder="1" applyAlignment="1">
      <alignment vertical="center"/>
    </xf>
    <xf numFmtId="0" fontId="43" fillId="4" borderId="19" xfId="7" applyFont="1" applyFill="1" applyBorder="1" applyAlignment="1">
      <alignment vertical="center"/>
    </xf>
    <xf numFmtId="165" fontId="39" fillId="4" borderId="6" xfId="10" applyNumberFormat="1" applyFont="1" applyFill="1" applyBorder="1" applyAlignment="1">
      <alignment vertical="center"/>
    </xf>
    <xf numFmtId="10" fontId="28" fillId="4" borderId="7" xfId="7" applyNumberFormat="1" applyFont="1" applyFill="1" applyBorder="1" applyAlignment="1">
      <alignment vertical="center"/>
    </xf>
    <xf numFmtId="169" fontId="39" fillId="4" borderId="6" xfId="7" applyNumberFormat="1" applyFont="1" applyFill="1" applyBorder="1" applyAlignment="1">
      <alignment vertical="center"/>
    </xf>
    <xf numFmtId="10" fontId="28" fillId="4" borderId="19" xfId="7" applyNumberFormat="1" applyFont="1" applyFill="1" applyBorder="1" applyAlignment="1">
      <alignment vertical="center"/>
    </xf>
    <xf numFmtId="0" fontId="44" fillId="0" borderId="4" xfId="7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4" fillId="0" borderId="0" xfId="0" applyFont="1" applyBorder="1" applyAlignment="1">
      <alignment horizontal="right"/>
    </xf>
  </cellXfs>
  <cellStyles count="12">
    <cellStyle name="Milliers" xfId="1" builtinId="3"/>
    <cellStyle name="Milliers 2 2 2" xfId="6"/>
    <cellStyle name="Milliers 4 2" xfId="10"/>
    <cellStyle name="Milliers 5" xfId="8"/>
    <cellStyle name="Milliers_ENOURS" xfId="3"/>
    <cellStyle name="Normal" xfId="0" builtinId="0"/>
    <cellStyle name="Normal 2" xfId="7"/>
    <cellStyle name="Normal 3" xfId="4"/>
    <cellStyle name="Pourcentage" xfId="2" builtinId="5"/>
    <cellStyle name="Pourcentage 2 2 2" xfId="5"/>
    <cellStyle name="Pourcentage 4 2" xfId="11"/>
    <cellStyle name="Pourcentage 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5.2830188679245292E-2"/>
          <c:y val="0"/>
          <c:w val="0.88679245283018893"/>
          <c:h val="0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ln w="25400">
              <a:solidFill>
                <a:srgbClr val="424242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ln w="254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  <c:smooth val="1"/>
        </c:ser>
        <c:marker val="1"/>
        <c:axId val="182448896"/>
        <c:axId val="182450816"/>
      </c:lineChart>
      <c:catAx>
        <c:axId val="182448896"/>
        <c:scaling>
          <c:orientation val="minMax"/>
        </c:scaling>
        <c:axPos val="b"/>
        <c:numFmt formatCode="Standard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16000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fr-FR"/>
          </a:p>
        </c:txPr>
        <c:crossAx val="182450816"/>
        <c:crosses val="autoZero"/>
        <c:auto val="1"/>
        <c:lblAlgn val="ctr"/>
        <c:lblOffset val="100"/>
        <c:tickLblSkip val="1"/>
        <c:tickMarkSkip val="1"/>
      </c:catAx>
      <c:valAx>
        <c:axId val="182450816"/>
        <c:scaling>
          <c:orientation val="minMax"/>
          <c:max val="0.05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fr-FR"/>
          </a:p>
        </c:txPr>
        <c:crossAx val="182448896"/>
        <c:crosses val="autoZero"/>
        <c:crossBetween val="between"/>
        <c:majorUnit val="1.0000000000000004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1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fr-F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ln w="254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C0C0C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4"/>
          <c:order val="4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  <c:smooth val="1"/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FF"/>
              </a:solidFill>
              <a:ln w="9525">
                <a:noFill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marker val="1"/>
        <c:axId val="182565120"/>
        <c:axId val="182575488"/>
      </c:lineChart>
      <c:catAx>
        <c:axId val="182565120"/>
        <c:scaling>
          <c:orientation val="minMax"/>
        </c:scaling>
        <c:axPos val="b"/>
        <c:numFmt formatCode="Standard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fr-FR"/>
          </a:p>
        </c:txPr>
        <c:crossAx val="182575488"/>
        <c:crosses val="autoZero"/>
        <c:auto val="1"/>
        <c:lblAlgn val="ctr"/>
        <c:lblOffset val="100"/>
        <c:tickLblSkip val="1"/>
        <c:tickMarkSkip val="1"/>
      </c:catAx>
      <c:valAx>
        <c:axId val="182575488"/>
        <c:scaling>
          <c:orientation val="minMax"/>
          <c:max val="0.05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2565120"/>
        <c:crosses val="autoZero"/>
        <c:crossBetween val="between"/>
        <c:majorUnit val="1.0000000000000004E-2"/>
        <c:minorUnit val="2.0000000000000009E-3"/>
      </c:valAx>
      <c:spPr>
        <a:solidFill>
          <a:srgbClr val="FFFFFF"/>
        </a:solidFill>
        <a:ln w="25400">
          <a:solidFill>
            <a:srgbClr val="808080"/>
          </a:solidFill>
          <a:prstDash val="solid"/>
        </a:ln>
      </c:spPr>
    </c:plotArea>
    <c:legend>
      <c:legendPos val="b"/>
      <c:layout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1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fr-FR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horizontalDpi="180" verticalDpi="18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5.2830188679245292E-2"/>
          <c:y val="0"/>
          <c:w val="0.88679245283018893"/>
          <c:h val="0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ln w="25400">
              <a:solidFill>
                <a:srgbClr val="424242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ln w="254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  <c:smooth val="1"/>
        </c:ser>
        <c:marker val="1"/>
        <c:axId val="218930176"/>
        <c:axId val="218936448"/>
      </c:lineChart>
      <c:catAx>
        <c:axId val="218930176"/>
        <c:scaling>
          <c:orientation val="minMax"/>
        </c:scaling>
        <c:axPos val="b"/>
        <c:numFmt formatCode="Standard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16000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fr-FR"/>
          </a:p>
        </c:txPr>
        <c:crossAx val="218936448"/>
        <c:crosses val="autoZero"/>
        <c:auto val="1"/>
        <c:lblAlgn val="ctr"/>
        <c:lblOffset val="100"/>
        <c:tickLblSkip val="1"/>
        <c:tickMarkSkip val="1"/>
      </c:catAx>
      <c:valAx>
        <c:axId val="218936448"/>
        <c:scaling>
          <c:orientation val="minMax"/>
          <c:max val="0.05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fr-FR"/>
          </a:p>
        </c:txPr>
        <c:crossAx val="218930176"/>
        <c:crosses val="autoZero"/>
        <c:crossBetween val="between"/>
        <c:majorUnit val="1.0000000000000005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1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fr-FR"/>
        </a:p>
      </c:txPr>
    </c:legend>
    <c:plotVisOnly val="1"/>
    <c:dispBlanksAs val="gap"/>
  </c:chart>
  <c:spPr>
    <a:pattFill prst="pct90">
      <a:fgClr>
        <a:srgbClr val="FFFFFF"/>
      </a:fgClr>
      <a:bgClr>
        <a:srgbClr val="000000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ln w="254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C0C0C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4"/>
          <c:order val="4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  <c:smooth val="1"/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FF"/>
              </a:solidFill>
              <a:ln w="9525">
                <a:noFill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Lit>
              <c:formatCode>Standard</c:formatCode>
              <c:ptCount val="1"/>
              <c:pt idx="0">
                <c:v>0</c:v>
              </c:pt>
            </c:numLit>
          </c:val>
        </c:ser>
        <c:marker val="1"/>
        <c:axId val="220107520"/>
        <c:axId val="220109440"/>
      </c:lineChart>
      <c:catAx>
        <c:axId val="220107520"/>
        <c:scaling>
          <c:orientation val="minMax"/>
        </c:scaling>
        <c:axPos val="b"/>
        <c:numFmt formatCode="Standard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fr-FR"/>
          </a:p>
        </c:txPr>
        <c:crossAx val="220109440"/>
        <c:crosses val="autoZero"/>
        <c:auto val="1"/>
        <c:lblAlgn val="ctr"/>
        <c:lblOffset val="100"/>
        <c:tickLblSkip val="1"/>
        <c:tickMarkSkip val="1"/>
      </c:catAx>
      <c:valAx>
        <c:axId val="220109440"/>
        <c:scaling>
          <c:orientation val="minMax"/>
          <c:max val="0.05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20107520"/>
        <c:crosses val="autoZero"/>
        <c:crossBetween val="between"/>
        <c:majorUnit val="1.0000000000000005E-2"/>
        <c:minorUnit val="2.0000000000000018E-3"/>
      </c:valAx>
      <c:spPr>
        <a:solidFill>
          <a:srgbClr val="FFFFFF"/>
        </a:solidFill>
        <a:ln w="25400">
          <a:solidFill>
            <a:srgbClr val="808080"/>
          </a:solidFill>
          <a:prstDash val="solid"/>
        </a:ln>
      </c:spPr>
    </c:plotArea>
    <c:legend>
      <c:legendPos val="b"/>
      <c:layout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1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fr-FR"/>
        </a:p>
      </c:txPr>
    </c:legend>
    <c:plotVisOnly val="1"/>
    <c:dispBlanksAs val="gap"/>
  </c:chart>
  <c:spPr>
    <a:pattFill prst="pct90">
      <a:fgClr>
        <a:srgbClr val="FFFFFF"/>
      </a:fgClr>
      <a:bgClr>
        <a:srgbClr val="000000"/>
      </a:bgClr>
    </a:patt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 horizontalDpi="180" verticalDpi="18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0</xdr:rowOff>
    </xdr:from>
    <xdr:to>
      <xdr:col>5</xdr:col>
      <xdr:colOff>447675</xdr:colOff>
      <xdr:row>4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733550" y="733425"/>
          <a:ext cx="895350" cy="0"/>
        </a:xfrm>
        <a:prstGeom prst="rect">
          <a:avLst/>
        </a:prstGeom>
        <a:solidFill>
          <a:srgbClr val="3399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447675</xdr:colOff>
      <xdr:row>4</xdr:row>
      <xdr:rowOff>0</xdr:rowOff>
    </xdr:from>
    <xdr:to>
      <xdr:col>6</xdr:col>
      <xdr:colOff>771525</xdr:colOff>
      <xdr:row>4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2628900" y="733425"/>
          <a:ext cx="504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219075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2400300" y="733425"/>
          <a:ext cx="247650" cy="0"/>
        </a:xfrm>
        <a:prstGeom prst="moon">
          <a:avLst>
            <a:gd name="adj" fmla="val 17856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485775</xdr:colOff>
      <xdr:row>4</xdr:row>
      <xdr:rowOff>0</xdr:rowOff>
    </xdr:from>
    <xdr:to>
      <xdr:col>6</xdr:col>
      <xdr:colOff>85725</xdr:colOff>
      <xdr:row>4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2647950" y="733425"/>
          <a:ext cx="85725" cy="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2</xdr:col>
      <xdr:colOff>28575</xdr:colOff>
      <xdr:row>4</xdr:row>
      <xdr:rowOff>0</xdr:rowOff>
    </xdr:from>
    <xdr:to>
      <xdr:col>14</xdr:col>
      <xdr:colOff>9525</xdr:colOff>
      <xdr:row>4</xdr:row>
      <xdr:rowOff>28575</xdr:rowOff>
    </xdr:to>
    <xdr:sp macro="" textlink="">
      <xdr:nvSpPr>
        <xdr:cNvPr id="6" name="AutoShape 7"/>
        <xdr:cNvSpPr>
          <a:spLocks noChangeArrowheads="1"/>
        </xdr:cNvSpPr>
      </xdr:nvSpPr>
      <xdr:spPr bwMode="auto">
        <a:xfrm flipV="1">
          <a:off x="476250" y="733425"/>
          <a:ext cx="6010275" cy="28575"/>
        </a:xfrm>
        <a:prstGeom prst="horizontalScroll">
          <a:avLst>
            <a:gd name="adj" fmla="val 12500"/>
          </a:avLst>
        </a:prstGeom>
        <a:solidFill>
          <a:srgbClr val="00FF00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Trimestrielles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3ème Trimestre 2002</a:t>
          </a:r>
        </a:p>
      </xdr:txBody>
    </xdr:sp>
    <xdr:clientData/>
  </xdr:twoCellAnchor>
  <xdr:twoCellAnchor>
    <xdr:from>
      <xdr:col>2</xdr:col>
      <xdr:colOff>38100</xdr:colOff>
      <xdr:row>38</xdr:row>
      <xdr:rowOff>38100</xdr:rowOff>
    </xdr:from>
    <xdr:to>
      <xdr:col>13</xdr:col>
      <xdr:colOff>523875</xdr:colOff>
      <xdr:row>38</xdr:row>
      <xdr:rowOff>95250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 flipV="1">
          <a:off x="485775" y="9744075"/>
          <a:ext cx="5953125" cy="57150"/>
        </a:xfrm>
        <a:prstGeom prst="horizontalScroll">
          <a:avLst>
            <a:gd name="adj" fmla="val 12500"/>
          </a:avLst>
        </a:prstGeom>
        <a:solidFill>
          <a:srgbClr val="00FF00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Trimestrielles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3ème Trimestre 2002</a:t>
          </a:r>
        </a:p>
      </xdr:txBody>
    </xdr:sp>
    <xdr:clientData/>
  </xdr:twoCellAnchor>
  <xdr:twoCellAnchor editAs="oneCell">
    <xdr:from>
      <xdr:col>2</xdr:col>
      <xdr:colOff>47625</xdr:colOff>
      <xdr:row>21</xdr:row>
      <xdr:rowOff>180975</xdr:rowOff>
    </xdr:from>
    <xdr:to>
      <xdr:col>7</xdr:col>
      <xdr:colOff>38100</xdr:colOff>
      <xdr:row>37</xdr:row>
      <xdr:rowOff>38100</xdr:rowOff>
    </xdr:to>
    <xdr:pic>
      <xdr:nvPicPr>
        <xdr:cNvPr id="8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5343525"/>
          <a:ext cx="3067050" cy="431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21</xdr:row>
      <xdr:rowOff>180975</xdr:rowOff>
    </xdr:from>
    <xdr:to>
      <xdr:col>13</xdr:col>
      <xdr:colOff>390525</xdr:colOff>
      <xdr:row>37</xdr:row>
      <xdr:rowOff>47625</xdr:rowOff>
    </xdr:to>
    <xdr:pic>
      <xdr:nvPicPr>
        <xdr:cNvPr id="9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81400" y="5343525"/>
          <a:ext cx="2838450" cy="432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114301</xdr:colOff>
      <xdr:row>4</xdr:row>
      <xdr:rowOff>171450</xdr:rowOff>
    </xdr:from>
    <xdr:to>
      <xdr:col>1</xdr:col>
      <xdr:colOff>533401</xdr:colOff>
      <xdr:row>38</xdr:row>
      <xdr:rowOff>38100</xdr:rowOff>
    </xdr:to>
    <xdr:sp macro="" textlink="">
      <xdr:nvSpPr>
        <xdr:cNvPr id="34" name="WordArt 1"/>
        <xdr:cNvSpPr>
          <a:spLocks noChangeArrowheads="1" noChangeShapeType="1" noTextEdit="1"/>
        </xdr:cNvSpPr>
      </xdr:nvSpPr>
      <xdr:spPr bwMode="auto">
        <a:xfrm rot="16200000">
          <a:off x="-2490787" y="4090988"/>
          <a:ext cx="6657975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Marché Des Valeurs d'Etat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0</xdr:rowOff>
    </xdr:from>
    <xdr:to>
      <xdr:col>6</xdr:col>
      <xdr:colOff>647700</xdr:colOff>
      <xdr:row>3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 flipV="1">
          <a:off x="571500" y="666750"/>
          <a:ext cx="3962400" cy="0"/>
        </a:xfrm>
        <a:prstGeom prst="horizontalScroll">
          <a:avLst>
            <a:gd name="adj" fmla="val 12500"/>
          </a:avLst>
        </a:prstGeom>
        <a:solidFill>
          <a:srgbClr val="00FF00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Trimestrielles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3ème Trimestre 2002</a:t>
          </a:r>
        </a:p>
      </xdr:txBody>
    </xdr:sp>
    <xdr:clientData/>
  </xdr:twoCellAnchor>
  <xdr:twoCellAnchor>
    <xdr:from>
      <xdr:col>4</xdr:col>
      <xdr:colOff>19050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409825" y="666750"/>
          <a:ext cx="628650" cy="0"/>
        </a:xfrm>
        <a:prstGeom prst="rect">
          <a:avLst/>
        </a:prstGeom>
        <a:solidFill>
          <a:srgbClr val="3399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3038475" y="666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3038475" y="666750"/>
          <a:ext cx="0" cy="0"/>
        </a:xfrm>
        <a:prstGeom prst="moon">
          <a:avLst>
            <a:gd name="adj" fmla="val 17856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3038475" y="666750"/>
          <a:ext cx="0" cy="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1</xdr:col>
      <xdr:colOff>19050</xdr:colOff>
      <xdr:row>3</xdr:row>
      <xdr:rowOff>304800</xdr:rowOff>
    </xdr:from>
    <xdr:to>
      <xdr:col>9</xdr:col>
      <xdr:colOff>0</xdr:colOff>
      <xdr:row>4</xdr:row>
      <xdr:rowOff>28575</xdr:rowOff>
    </xdr:to>
    <xdr:sp macro="" textlink="">
      <xdr:nvSpPr>
        <xdr:cNvPr id="7" name="AutoShape 7"/>
        <xdr:cNvSpPr>
          <a:spLocks noChangeArrowheads="1"/>
        </xdr:cNvSpPr>
      </xdr:nvSpPr>
      <xdr:spPr bwMode="auto">
        <a:xfrm flipV="1">
          <a:off x="533400" y="971550"/>
          <a:ext cx="5981700" cy="66675"/>
        </a:xfrm>
        <a:prstGeom prst="horizontalScroll">
          <a:avLst>
            <a:gd name="adj" fmla="val 12500"/>
          </a:avLst>
        </a:prstGeom>
        <a:solidFill>
          <a:srgbClr val="00FF00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Trimestrielles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3ème Trimestre 2002</a:t>
          </a:r>
        </a:p>
      </xdr:txBody>
    </xdr:sp>
    <xdr:clientData/>
  </xdr:twoCellAnchor>
  <xdr:twoCellAnchor>
    <xdr:from>
      <xdr:col>0</xdr:col>
      <xdr:colOff>514350</xdr:colOff>
      <xdr:row>3</xdr:row>
      <xdr:rowOff>0</xdr:rowOff>
    </xdr:from>
    <xdr:to>
      <xdr:col>5</xdr:col>
      <xdr:colOff>0</xdr:colOff>
      <xdr:row>3</xdr:row>
      <xdr:rowOff>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0</xdr:rowOff>
    </xdr:from>
    <xdr:to>
      <xdr:col>9</xdr:col>
      <xdr:colOff>542925</xdr:colOff>
      <xdr:row>3</xdr:row>
      <xdr:rowOff>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4</xdr:row>
      <xdr:rowOff>200026</xdr:rowOff>
    </xdr:from>
    <xdr:to>
      <xdr:col>1</xdr:col>
      <xdr:colOff>523875</xdr:colOff>
      <xdr:row>38</xdr:row>
      <xdr:rowOff>19051</xdr:rowOff>
    </xdr:to>
    <xdr:sp macro="" textlink="">
      <xdr:nvSpPr>
        <xdr:cNvPr id="10" name="WordArt 1"/>
        <xdr:cNvSpPr>
          <a:spLocks noChangeArrowheads="1" noChangeShapeType="1" noTextEdit="1"/>
        </xdr:cNvSpPr>
      </xdr:nvSpPr>
      <xdr:spPr bwMode="auto">
        <a:xfrm rot="16200000">
          <a:off x="-2252663" y="4138614"/>
          <a:ext cx="6657975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Marché Des Valeurs d'Etat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0</xdr:rowOff>
    </xdr:from>
    <xdr:to>
      <xdr:col>6</xdr:col>
      <xdr:colOff>647700</xdr:colOff>
      <xdr:row>3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 flipV="1">
          <a:off x="571500" y="666750"/>
          <a:ext cx="3962400" cy="0"/>
        </a:xfrm>
        <a:prstGeom prst="horizontalScroll">
          <a:avLst>
            <a:gd name="adj" fmla="val 12500"/>
          </a:avLst>
        </a:prstGeom>
        <a:solidFill>
          <a:srgbClr val="00FF00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Trimestrielles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3ème Trimestre 2002</a:t>
          </a:r>
        </a:p>
      </xdr:txBody>
    </xdr:sp>
    <xdr:clientData/>
  </xdr:twoCellAnchor>
  <xdr:twoCellAnchor>
    <xdr:from>
      <xdr:col>4</xdr:col>
      <xdr:colOff>19050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409825" y="666750"/>
          <a:ext cx="628650" cy="0"/>
        </a:xfrm>
        <a:prstGeom prst="rect">
          <a:avLst/>
        </a:prstGeom>
        <a:solidFill>
          <a:srgbClr val="3399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3038475" y="666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3038475" y="666750"/>
          <a:ext cx="0" cy="0"/>
        </a:xfrm>
        <a:prstGeom prst="moon">
          <a:avLst>
            <a:gd name="adj" fmla="val 17856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3038475" y="666750"/>
          <a:ext cx="0" cy="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1</xdr:col>
      <xdr:colOff>9525</xdr:colOff>
      <xdr:row>2</xdr:row>
      <xdr:rowOff>238125</xdr:rowOff>
    </xdr:from>
    <xdr:to>
      <xdr:col>8</xdr:col>
      <xdr:colOff>866775</xdr:colOff>
      <xdr:row>3</xdr:row>
      <xdr:rowOff>28575</xdr:rowOff>
    </xdr:to>
    <xdr:sp macro="" textlink="">
      <xdr:nvSpPr>
        <xdr:cNvPr id="7" name="AutoShape 7"/>
        <xdr:cNvSpPr>
          <a:spLocks noChangeArrowheads="1"/>
        </xdr:cNvSpPr>
      </xdr:nvSpPr>
      <xdr:spPr bwMode="auto">
        <a:xfrm flipV="1">
          <a:off x="523875" y="628650"/>
          <a:ext cx="5981700" cy="66675"/>
        </a:xfrm>
        <a:prstGeom prst="horizontalScroll">
          <a:avLst>
            <a:gd name="adj" fmla="val 12500"/>
          </a:avLst>
        </a:prstGeom>
        <a:solidFill>
          <a:srgbClr val="00FF00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Trimestrielles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3ème Trimestre 2002</a:t>
          </a:r>
        </a:p>
      </xdr:txBody>
    </xdr:sp>
    <xdr:clientData/>
  </xdr:twoCellAnchor>
  <xdr:twoCellAnchor>
    <xdr:from>
      <xdr:col>0</xdr:col>
      <xdr:colOff>514350</xdr:colOff>
      <xdr:row>4</xdr:row>
      <xdr:rowOff>0</xdr:rowOff>
    </xdr:from>
    <xdr:to>
      <xdr:col>5</xdr:col>
      <xdr:colOff>0</xdr:colOff>
      <xdr:row>4</xdr:row>
      <xdr:rowOff>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</xdr:row>
      <xdr:rowOff>0</xdr:rowOff>
    </xdr:from>
    <xdr:to>
      <xdr:col>9</xdr:col>
      <xdr:colOff>542925</xdr:colOff>
      <xdr:row>4</xdr:row>
      <xdr:rowOff>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53</xdr:row>
      <xdr:rowOff>180975</xdr:rowOff>
    </xdr:from>
    <xdr:to>
      <xdr:col>8</xdr:col>
      <xdr:colOff>838200</xdr:colOff>
      <xdr:row>54</xdr:row>
      <xdr:rowOff>47625</xdr:rowOff>
    </xdr:to>
    <xdr:sp macro="" textlink="">
      <xdr:nvSpPr>
        <xdr:cNvPr id="10" name="AutoShape 10"/>
        <xdr:cNvSpPr>
          <a:spLocks noChangeArrowheads="1"/>
        </xdr:cNvSpPr>
      </xdr:nvSpPr>
      <xdr:spPr bwMode="auto">
        <a:xfrm flipV="1">
          <a:off x="533400" y="14344650"/>
          <a:ext cx="5943600" cy="57150"/>
        </a:xfrm>
        <a:prstGeom prst="horizontalScroll">
          <a:avLst>
            <a:gd name="adj" fmla="val 12500"/>
          </a:avLst>
        </a:prstGeom>
        <a:solidFill>
          <a:srgbClr val="00FF00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Trimestrielles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3ème Trimestre 2002</a:t>
          </a:r>
        </a:p>
      </xdr:txBody>
    </xdr:sp>
    <xdr:clientData/>
  </xdr:twoCellAnchor>
  <xdr:twoCellAnchor>
    <xdr:from>
      <xdr:col>1</xdr:col>
      <xdr:colOff>133350</xdr:colOff>
      <xdr:row>4</xdr:row>
      <xdr:rowOff>47626</xdr:rowOff>
    </xdr:from>
    <xdr:to>
      <xdr:col>1</xdr:col>
      <xdr:colOff>552450</xdr:colOff>
      <xdr:row>37</xdr:row>
      <xdr:rowOff>38101</xdr:rowOff>
    </xdr:to>
    <xdr:sp macro="" textlink="">
      <xdr:nvSpPr>
        <xdr:cNvPr id="11" name="WordArt 1"/>
        <xdr:cNvSpPr>
          <a:spLocks noChangeArrowheads="1" noChangeShapeType="1" noTextEdit="1"/>
        </xdr:cNvSpPr>
      </xdr:nvSpPr>
      <xdr:spPr bwMode="auto">
        <a:xfrm rot="16200000">
          <a:off x="-2224088" y="3976689"/>
          <a:ext cx="6657975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Marché Des Valeurs d'Etat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8</xdr:col>
      <xdr:colOff>819150</xdr:colOff>
      <xdr:row>0</xdr:row>
      <xdr:rowOff>47624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 flipV="1">
          <a:off x="504825" y="0"/>
          <a:ext cx="5962650" cy="47624"/>
        </a:xfrm>
        <a:prstGeom prst="horizontalScroll">
          <a:avLst>
            <a:gd name="adj" fmla="val 12500"/>
          </a:avLst>
        </a:prstGeom>
        <a:solidFill>
          <a:srgbClr val="00FF00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Trimestrielles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3ème Trimestre 2002</a:t>
          </a:r>
        </a:p>
      </xdr:txBody>
    </xdr:sp>
    <xdr:clientData/>
  </xdr:twoCellAnchor>
  <xdr:twoCellAnchor>
    <xdr:from>
      <xdr:col>2</xdr:col>
      <xdr:colOff>28575</xdr:colOff>
      <xdr:row>54</xdr:row>
      <xdr:rowOff>163830</xdr:rowOff>
    </xdr:from>
    <xdr:to>
      <xdr:col>9</xdr:col>
      <xdr:colOff>0</xdr:colOff>
      <xdr:row>55</xdr:row>
      <xdr:rowOff>38099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514350" y="10365105"/>
          <a:ext cx="6010275" cy="45719"/>
        </a:xfrm>
        <a:prstGeom prst="horizontalScroll">
          <a:avLst>
            <a:gd name="adj" fmla="val 12500"/>
          </a:avLst>
        </a:prstGeom>
        <a:solidFill>
          <a:srgbClr val="00FF00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Trimestrielles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3ème Trimestre 2002</a:t>
          </a:r>
        </a:p>
      </xdr:txBody>
    </xdr:sp>
    <xdr:clientData/>
  </xdr:twoCellAnchor>
  <xdr:twoCellAnchor>
    <xdr:from>
      <xdr:col>2</xdr:col>
      <xdr:colOff>9525</xdr:colOff>
      <xdr:row>3</xdr:row>
      <xdr:rowOff>0</xdr:rowOff>
    </xdr:from>
    <xdr:to>
      <xdr:col>6</xdr:col>
      <xdr:colOff>647700</xdr:colOff>
      <xdr:row>3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 flipV="1">
          <a:off x="495300" y="571500"/>
          <a:ext cx="3962400" cy="0"/>
        </a:xfrm>
        <a:prstGeom prst="horizontalScroll">
          <a:avLst>
            <a:gd name="adj" fmla="val 12500"/>
          </a:avLst>
        </a:prstGeom>
        <a:solidFill>
          <a:srgbClr val="00FF00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Trimestrielles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3ème Trimestre 2002</a:t>
          </a:r>
        </a:p>
      </xdr:txBody>
    </xdr:sp>
    <xdr:clientData/>
  </xdr:twoCellAnchor>
  <xdr:twoCellAnchor>
    <xdr:from>
      <xdr:col>4</xdr:col>
      <xdr:colOff>19050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>
          <a:off x="2333625" y="571500"/>
          <a:ext cx="628650" cy="0"/>
        </a:xfrm>
        <a:prstGeom prst="rect">
          <a:avLst/>
        </a:prstGeom>
        <a:solidFill>
          <a:srgbClr val="3399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6" name="Rectangle 4"/>
        <xdr:cNvSpPr>
          <a:spLocks noChangeArrowheads="1"/>
        </xdr:cNvSpPr>
      </xdr:nvSpPr>
      <xdr:spPr bwMode="auto">
        <a:xfrm>
          <a:off x="2962275" y="571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7" name="AutoShape 5"/>
        <xdr:cNvSpPr>
          <a:spLocks noChangeArrowheads="1"/>
        </xdr:cNvSpPr>
      </xdr:nvSpPr>
      <xdr:spPr bwMode="auto">
        <a:xfrm>
          <a:off x="2962275" y="571500"/>
          <a:ext cx="0" cy="0"/>
        </a:xfrm>
        <a:prstGeom prst="moon">
          <a:avLst>
            <a:gd name="adj" fmla="val 17856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2962275" y="571500"/>
          <a:ext cx="0" cy="0"/>
        </a:xfrm>
        <a:prstGeom prst="star5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2</xdr:col>
      <xdr:colOff>38100</xdr:colOff>
      <xdr:row>20</xdr:row>
      <xdr:rowOff>180975</xdr:rowOff>
    </xdr:from>
    <xdr:to>
      <xdr:col>9</xdr:col>
      <xdr:colOff>0</xdr:colOff>
      <xdr:row>36</xdr:row>
      <xdr:rowOff>142875</xdr:rowOff>
    </xdr:to>
    <xdr:pic>
      <xdr:nvPicPr>
        <xdr:cNvPr id="9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4695825"/>
          <a:ext cx="59817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9</xdr:col>
      <xdr:colOff>0</xdr:colOff>
      <xdr:row>56</xdr:row>
      <xdr:rowOff>47625</xdr:rowOff>
    </xdr:to>
    <xdr:pic>
      <xdr:nvPicPr>
        <xdr:cNvPr id="10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5775" y="7467600"/>
          <a:ext cx="6000750" cy="268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</xdr:row>
      <xdr:rowOff>38101</xdr:rowOff>
    </xdr:from>
    <xdr:to>
      <xdr:col>1</xdr:col>
      <xdr:colOff>542925</xdr:colOff>
      <xdr:row>48</xdr:row>
      <xdr:rowOff>123827</xdr:rowOff>
    </xdr:to>
    <xdr:sp macro="" textlink="">
      <xdr:nvSpPr>
        <xdr:cNvPr id="11" name="WordArt 1"/>
        <xdr:cNvSpPr>
          <a:spLocks noChangeArrowheads="1" noChangeShapeType="1" noTextEdit="1"/>
        </xdr:cNvSpPr>
      </xdr:nvSpPr>
      <xdr:spPr bwMode="auto">
        <a:xfrm rot="16200000">
          <a:off x="-3300413" y="4586289"/>
          <a:ext cx="8791576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Marché Des Valeurs d'Etat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iba_bis/Site_Web_2022/Demande_Desing/Contenu_janvier_2024/Evoi_2/DTE/pi&#232;ces%20jointes(2)/megateli_march&#233;_valeurs/Dette%20Publique2023-%20bulletin%204&#232;me%20tri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ddpi/LOCALS~1/Temp/INFOR%203eme%20Trim%20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ddpi/LOCALS~1/Temp/INFORM%202eme%20Trim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gramme 2024"/>
      <sheetName val="marché primaire"/>
      <sheetName val="suite mp"/>
      <sheetName val="suite mp (2)"/>
      <sheetName val="suite mp3"/>
      <sheetName val="marche secondaire "/>
      <sheetName val="courbe des taux 31-12-2023"/>
      <sheetName val="4eme TRI 2023  "/>
      <sheetName val="Feuil1"/>
    </sheetNames>
    <sheetDataSet>
      <sheetData sheetId="0"/>
      <sheetData sheetId="1">
        <row r="18">
          <cell r="I18">
            <v>855.22800000000007</v>
          </cell>
          <cell r="M18">
            <v>402.435</v>
          </cell>
        </row>
        <row r="19">
          <cell r="G19">
            <v>633.30999999999995</v>
          </cell>
          <cell r="H19">
            <v>684.29600000000016</v>
          </cell>
          <cell r="J19">
            <v>1021.5649999999999</v>
          </cell>
          <cell r="K19">
            <v>402.03899999999999</v>
          </cell>
          <cell r="L19">
            <v>218.76000000000002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rché primaire "/>
      <sheetName val="suite mp"/>
      <sheetName val="suite mp (2)"/>
      <sheetName val="marche secondaire 3eme TRI (2)"/>
      <sheetName val="SEPTEBRE 22"/>
      <sheetName val="Feuil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rché primaire"/>
      <sheetName val="suite mp"/>
      <sheetName val="marche secondaire"/>
      <sheetName val="JUIN"/>
      <sheetName val="2eme TRI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54"/>
  <sheetViews>
    <sheetView topLeftCell="A4" workbookViewId="0">
      <selection activeCell="H22" sqref="H22"/>
    </sheetView>
  </sheetViews>
  <sheetFormatPr baseColWidth="10" defaultRowHeight="15"/>
  <cols>
    <col min="1" max="1" width="7.7109375" customWidth="1"/>
    <col min="2" max="2" width="10" customWidth="1"/>
    <col min="3" max="3" width="12.85546875" customWidth="1"/>
    <col min="4" max="4" width="14.5703125" customWidth="1"/>
    <col min="5" max="5" width="9.7109375" customWidth="1"/>
    <col min="6" max="6" width="12.7109375" customWidth="1"/>
    <col min="7" max="9" width="13.140625" customWidth="1"/>
    <col min="24" max="45" width="11.42578125" style="1"/>
  </cols>
  <sheetData>
    <row r="1" spans="1:81" ht="15.75">
      <c r="G1" s="82" t="s">
        <v>0</v>
      </c>
      <c r="H1" s="82"/>
      <c r="I1" s="82"/>
      <c r="J1" s="82"/>
      <c r="K1" s="82"/>
      <c r="L1" s="82"/>
      <c r="M1" s="82"/>
      <c r="N1" s="8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81" ht="15.75">
      <c r="G2" s="82" t="s">
        <v>1</v>
      </c>
      <c r="H2" s="82"/>
      <c r="I2" s="82"/>
      <c r="J2" s="82"/>
      <c r="K2" s="82"/>
      <c r="L2" s="82"/>
      <c r="M2" s="82"/>
      <c r="N2" s="82"/>
      <c r="O2" s="3"/>
      <c r="P2" s="3"/>
      <c r="Q2" s="3"/>
      <c r="R2" s="3"/>
      <c r="S2" s="3"/>
      <c r="T2" s="3"/>
      <c r="U2" s="3"/>
      <c r="V2" s="3"/>
      <c r="W2" s="3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81" ht="15.75"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81" ht="15.75">
      <c r="C4" s="5" t="s">
        <v>2</v>
      </c>
      <c r="E4" s="6"/>
      <c r="F4" s="6"/>
      <c r="G4" s="6"/>
      <c r="N4" s="3"/>
      <c r="O4" s="3"/>
      <c r="P4" s="3"/>
      <c r="Q4" s="3"/>
      <c r="R4" s="3"/>
      <c r="S4" s="3"/>
      <c r="T4" s="3"/>
      <c r="U4" s="3"/>
      <c r="V4" s="1"/>
      <c r="W4" s="1"/>
      <c r="AT4" s="1"/>
      <c r="AU4" s="1"/>
      <c r="AV4" s="1"/>
      <c r="AW4" s="1"/>
      <c r="AX4" s="1"/>
      <c r="AY4" s="1"/>
      <c r="AZ4" s="1"/>
      <c r="BA4" s="1"/>
      <c r="BB4" s="1"/>
      <c r="BC4" s="2"/>
      <c r="BD4" s="2"/>
      <c r="BE4" s="2"/>
      <c r="BF4" s="2"/>
      <c r="BG4" s="2"/>
      <c r="BH4" s="2"/>
      <c r="BI4" s="2"/>
      <c r="BJ4" s="2"/>
    </row>
    <row r="5" spans="1:81" ht="15.75">
      <c r="B5" s="7"/>
      <c r="C5" s="5" t="s">
        <v>3</v>
      </c>
      <c r="E5" s="5"/>
      <c r="F5" s="5"/>
      <c r="G5" s="5"/>
      <c r="H5" s="5"/>
      <c r="I5" s="5"/>
      <c r="J5" s="5"/>
      <c r="K5" s="5"/>
      <c r="L5" s="8"/>
      <c r="M5" s="8"/>
      <c r="R5" s="9"/>
      <c r="S5" s="9"/>
      <c r="T5" s="9"/>
      <c r="U5" s="9"/>
      <c r="V5" s="10"/>
      <c r="W5" s="10"/>
      <c r="AU5" s="10"/>
      <c r="AV5" s="10"/>
      <c r="AW5" s="10"/>
      <c r="AX5" s="10"/>
      <c r="AY5" s="10"/>
      <c r="AZ5" s="1"/>
      <c r="BA5" s="1"/>
      <c r="BB5" s="1"/>
      <c r="BC5" s="2"/>
      <c r="BD5" s="2"/>
      <c r="BE5" s="2"/>
      <c r="BF5" s="2"/>
      <c r="BG5" s="2"/>
      <c r="BH5" s="2"/>
      <c r="BI5" s="2"/>
      <c r="BJ5" s="2"/>
    </row>
    <row r="6" spans="1:81" ht="16.5" thickBot="1">
      <c r="A6" s="11"/>
      <c r="B6" s="7"/>
      <c r="C6" s="12" t="s">
        <v>4</v>
      </c>
      <c r="E6" s="12"/>
      <c r="F6" s="12"/>
      <c r="G6" s="12"/>
      <c r="H6" s="12"/>
      <c r="I6" s="12"/>
      <c r="J6" s="12"/>
      <c r="K6" s="83" t="s">
        <v>5</v>
      </c>
      <c r="L6" s="83"/>
      <c r="M6" s="83"/>
      <c r="N6" s="83"/>
      <c r="O6" s="13"/>
      <c r="P6" s="13"/>
      <c r="Q6" s="13"/>
      <c r="R6" s="13"/>
      <c r="S6" s="13"/>
      <c r="T6" s="13"/>
      <c r="U6" s="13"/>
      <c r="V6" s="14"/>
      <c r="W6" s="13"/>
      <c r="AU6" s="10"/>
      <c r="AV6" s="10"/>
      <c r="AW6" s="10"/>
      <c r="AX6" s="10"/>
      <c r="AY6" s="10"/>
      <c r="AZ6" s="1"/>
      <c r="BA6" s="1"/>
      <c r="BB6" s="1"/>
      <c r="BC6" s="2"/>
      <c r="BD6" s="2"/>
      <c r="BE6" s="2"/>
      <c r="BF6" s="2"/>
      <c r="BG6" s="2"/>
      <c r="BH6" s="2"/>
      <c r="BI6" s="2"/>
      <c r="BJ6" s="2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81" ht="15.75">
      <c r="A7" s="11"/>
      <c r="B7" s="123"/>
      <c r="C7" s="84" t="s">
        <v>6</v>
      </c>
      <c r="D7" s="85"/>
      <c r="E7" s="15" t="s">
        <v>7</v>
      </c>
      <c r="F7" s="15" t="s">
        <v>7</v>
      </c>
      <c r="G7" s="15" t="s">
        <v>8</v>
      </c>
      <c r="H7" s="15" t="s">
        <v>8</v>
      </c>
      <c r="I7" s="15" t="s">
        <v>8</v>
      </c>
      <c r="J7" s="15" t="s">
        <v>8</v>
      </c>
      <c r="K7" s="15" t="s">
        <v>9</v>
      </c>
      <c r="L7" s="15" t="s">
        <v>9</v>
      </c>
      <c r="M7" s="15" t="s">
        <v>9</v>
      </c>
      <c r="N7" s="88" t="s">
        <v>10</v>
      </c>
      <c r="O7" s="16"/>
      <c r="P7" s="16"/>
      <c r="Q7" s="16"/>
      <c r="R7" s="16"/>
      <c r="S7" s="16"/>
      <c r="T7" s="16"/>
      <c r="U7" s="16"/>
      <c r="V7" s="17"/>
      <c r="W7" s="16"/>
      <c r="AU7" s="10"/>
      <c r="AV7" s="10"/>
      <c r="AW7" s="10"/>
      <c r="AX7" s="10"/>
      <c r="AY7" s="10"/>
      <c r="AZ7" s="1"/>
      <c r="BA7" s="1"/>
      <c r="BB7" s="1"/>
      <c r="BC7" s="2"/>
      <c r="BD7" s="2"/>
      <c r="BE7" s="2"/>
      <c r="BF7" s="2"/>
      <c r="BG7" s="2"/>
      <c r="BH7" s="2"/>
      <c r="BI7" s="2"/>
      <c r="BJ7" s="2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81" ht="16.5" thickBot="1">
      <c r="A8" s="11"/>
      <c r="B8" s="123"/>
      <c r="C8" s="86"/>
      <c r="D8" s="87"/>
      <c r="E8" s="18" t="s">
        <v>11</v>
      </c>
      <c r="F8" s="18" t="s">
        <v>12</v>
      </c>
      <c r="G8" s="18" t="s">
        <v>13</v>
      </c>
      <c r="H8" s="18" t="s">
        <v>14</v>
      </c>
      <c r="I8" s="18" t="s">
        <v>15</v>
      </c>
      <c r="J8" s="18" t="s">
        <v>16</v>
      </c>
      <c r="K8" s="18" t="s">
        <v>17</v>
      </c>
      <c r="L8" s="18" t="s">
        <v>18</v>
      </c>
      <c r="M8" s="18" t="s">
        <v>19</v>
      </c>
      <c r="N8" s="89"/>
      <c r="O8" s="16"/>
      <c r="P8" s="16"/>
      <c r="Q8" s="16"/>
      <c r="R8" s="16"/>
      <c r="S8" s="16"/>
      <c r="T8" s="16"/>
      <c r="U8" s="16"/>
      <c r="V8" s="17"/>
      <c r="W8" s="16"/>
      <c r="AU8" s="10"/>
      <c r="AV8" s="10"/>
      <c r="AW8" s="10"/>
      <c r="AX8" s="10"/>
      <c r="AY8" s="10"/>
      <c r="AZ8" s="1"/>
      <c r="BA8" s="1"/>
      <c r="BB8" s="1"/>
      <c r="BC8" s="2"/>
      <c r="BD8" s="2"/>
      <c r="BE8" s="2"/>
      <c r="BF8" s="2"/>
      <c r="BG8" s="2"/>
      <c r="BH8" s="2"/>
      <c r="BI8" s="2"/>
      <c r="BJ8" s="2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</row>
    <row r="9" spans="1:81" ht="15.75" thickBot="1">
      <c r="A9" s="11"/>
      <c r="B9" s="123"/>
      <c r="C9" s="90" t="s">
        <v>20</v>
      </c>
      <c r="D9" s="91"/>
      <c r="E9" s="19">
        <v>57.731000000000002</v>
      </c>
      <c r="F9" s="19">
        <v>129.71700000000001</v>
      </c>
      <c r="G9" s="19">
        <v>714.32099999999991</v>
      </c>
      <c r="H9" s="19">
        <v>571.04600000000016</v>
      </c>
      <c r="I9" s="19">
        <v>823.17100000000005</v>
      </c>
      <c r="J9" s="19">
        <v>846.976</v>
      </c>
      <c r="K9" s="20">
        <v>385.16899999999998</v>
      </c>
      <c r="L9" s="19">
        <v>166.56</v>
      </c>
      <c r="M9" s="19">
        <v>383.73500000000001</v>
      </c>
      <c r="N9" s="21">
        <f>SUM(E9:M9)</f>
        <v>4078.4259999999999</v>
      </c>
      <c r="O9" s="3"/>
      <c r="P9" s="3"/>
      <c r="Q9" s="3"/>
      <c r="R9" s="22"/>
      <c r="S9" s="9"/>
      <c r="T9" s="9"/>
      <c r="U9" s="9"/>
      <c r="V9" s="23"/>
      <c r="W9" s="10"/>
      <c r="AU9" s="10"/>
      <c r="AV9" s="10"/>
      <c r="AW9" s="10"/>
      <c r="AX9" s="10"/>
      <c r="AY9" s="10"/>
      <c r="AZ9" s="1"/>
      <c r="BA9" s="1"/>
      <c r="BB9" s="1"/>
      <c r="BC9" s="2"/>
      <c r="BD9" s="2"/>
      <c r="BE9" s="2"/>
      <c r="BF9" s="2"/>
      <c r="BG9" s="2"/>
      <c r="BH9" s="2"/>
      <c r="BI9" s="2"/>
      <c r="BJ9" s="2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</row>
    <row r="10" spans="1:81" ht="15.75">
      <c r="A10" s="11"/>
      <c r="B10" s="123"/>
      <c r="C10" s="73" t="s">
        <v>21</v>
      </c>
      <c r="D10" s="24" t="s">
        <v>22</v>
      </c>
      <c r="E10" s="25">
        <v>14.8</v>
      </c>
      <c r="F10" s="25">
        <v>8.3000000000000007</v>
      </c>
      <c r="G10" s="25">
        <v>61.4</v>
      </c>
      <c r="H10" s="25">
        <v>29</v>
      </c>
      <c r="I10" s="25">
        <v>10.25</v>
      </c>
      <c r="J10" s="25">
        <v>20.8</v>
      </c>
      <c r="K10" s="25">
        <v>16.37</v>
      </c>
      <c r="L10" s="25">
        <v>0</v>
      </c>
      <c r="M10" s="25">
        <v>0</v>
      </c>
      <c r="N10" s="26">
        <f>SUM(E10:M10)</f>
        <v>160.92000000000002</v>
      </c>
      <c r="O10" s="13"/>
      <c r="P10" s="27"/>
      <c r="Q10" s="13"/>
      <c r="R10" s="27"/>
      <c r="S10" s="28"/>
      <c r="T10" s="28"/>
      <c r="U10" s="28"/>
      <c r="V10" s="29"/>
      <c r="W10" s="28"/>
      <c r="AU10" s="10"/>
      <c r="AV10" s="10"/>
      <c r="AW10" s="10"/>
      <c r="AX10" s="10"/>
      <c r="AY10" s="10"/>
      <c r="AZ10" s="1"/>
      <c r="BA10" s="1"/>
      <c r="BB10" s="1"/>
      <c r="BC10" s="2"/>
      <c r="BD10" s="2"/>
      <c r="BE10" s="2"/>
      <c r="BF10" s="2"/>
      <c r="BG10" s="2"/>
      <c r="BH10" s="2"/>
      <c r="BI10" s="2"/>
      <c r="BJ10" s="2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</row>
    <row r="11" spans="1:81" ht="15.75">
      <c r="A11" s="11"/>
      <c r="B11" s="123"/>
      <c r="C11" s="74"/>
      <c r="D11" s="30" t="s">
        <v>23</v>
      </c>
      <c r="E11" s="31">
        <v>1.2</v>
      </c>
      <c r="F11" s="31">
        <v>69.396000000000001</v>
      </c>
      <c r="G11" s="31">
        <v>63.390999999999998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3">
        <f>SUM(E11:M11)</f>
        <v>133.98699999999999</v>
      </c>
      <c r="O11" s="34"/>
      <c r="P11" s="35"/>
      <c r="Q11" s="13"/>
      <c r="R11" s="27"/>
      <c r="S11" s="28"/>
      <c r="T11" s="28"/>
      <c r="U11" s="28"/>
      <c r="V11" s="36"/>
      <c r="W11" s="28"/>
      <c r="AU11" s="10"/>
      <c r="AV11" s="10"/>
      <c r="AW11" s="10"/>
      <c r="AX11" s="10"/>
      <c r="AY11" s="10"/>
      <c r="AZ11" s="1"/>
      <c r="BA11" s="1"/>
      <c r="BB11" s="1"/>
      <c r="BC11" s="2"/>
      <c r="BD11" s="2"/>
      <c r="BE11" s="2"/>
      <c r="BF11" s="2"/>
      <c r="BG11" s="2"/>
      <c r="BH11" s="2"/>
      <c r="BI11" s="2"/>
      <c r="BJ11" s="2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</row>
    <row r="12" spans="1:81" ht="16.5" thickBot="1">
      <c r="A12" s="11"/>
      <c r="B12" s="123"/>
      <c r="C12" s="75"/>
      <c r="D12" s="37" t="s">
        <v>24</v>
      </c>
      <c r="E12" s="38">
        <f t="shared" ref="E12:M12" si="0">E9+E10-E11</f>
        <v>71.331000000000003</v>
      </c>
      <c r="F12" s="39">
        <f t="shared" si="0"/>
        <v>68.621000000000024</v>
      </c>
      <c r="G12" s="39">
        <f t="shared" si="0"/>
        <v>712.32999999999993</v>
      </c>
      <c r="H12" s="39">
        <f t="shared" si="0"/>
        <v>600.04600000000016</v>
      </c>
      <c r="I12" s="39">
        <f t="shared" si="0"/>
        <v>833.42100000000005</v>
      </c>
      <c r="J12" s="39">
        <f t="shared" si="0"/>
        <v>867.77599999999995</v>
      </c>
      <c r="K12" s="39">
        <f t="shared" si="0"/>
        <v>401.53899999999999</v>
      </c>
      <c r="L12" s="39">
        <f t="shared" si="0"/>
        <v>166.56</v>
      </c>
      <c r="M12" s="39">
        <f t="shared" si="0"/>
        <v>383.73500000000001</v>
      </c>
      <c r="N12" s="40">
        <f>N9+N10-N11</f>
        <v>4105.3589999999995</v>
      </c>
      <c r="O12" s="3"/>
      <c r="P12" s="35"/>
      <c r="Q12" s="13"/>
      <c r="R12" s="27"/>
      <c r="S12" s="9"/>
      <c r="T12" s="28"/>
      <c r="U12" s="9"/>
      <c r="V12" s="41"/>
      <c r="W12" s="10"/>
      <c r="AU12" s="42"/>
      <c r="AV12" s="42"/>
      <c r="AW12" s="42"/>
      <c r="AX12" s="42"/>
      <c r="AY12" s="42"/>
      <c r="AZ12" s="1"/>
      <c r="BA12" s="1"/>
      <c r="BB12" s="1"/>
      <c r="BC12" s="2"/>
      <c r="BD12" s="2"/>
      <c r="BE12" s="2"/>
      <c r="BF12" s="2"/>
      <c r="BG12" s="2"/>
      <c r="BH12" s="2"/>
      <c r="BI12" s="2"/>
      <c r="BJ12" s="2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15.75">
      <c r="A13" s="11"/>
      <c r="B13" s="123"/>
      <c r="C13" s="73" t="s">
        <v>25</v>
      </c>
      <c r="D13" s="43" t="s">
        <v>22</v>
      </c>
      <c r="E13" s="25">
        <v>15</v>
      </c>
      <c r="F13" s="25">
        <v>15.61</v>
      </c>
      <c r="G13" s="25">
        <v>0</v>
      </c>
      <c r="H13" s="25">
        <v>51.3</v>
      </c>
      <c r="I13" s="25">
        <v>0.84299999999999997</v>
      </c>
      <c r="J13" s="25">
        <v>109.708</v>
      </c>
      <c r="K13" s="44">
        <v>0</v>
      </c>
      <c r="L13" s="44">
        <v>18.8</v>
      </c>
      <c r="M13" s="44">
        <v>0</v>
      </c>
      <c r="N13" s="26">
        <f>SUM(E13:M13)</f>
        <v>211.26100000000002</v>
      </c>
      <c r="O13" s="45"/>
      <c r="P13" s="35"/>
      <c r="Q13" s="13"/>
      <c r="R13" s="27"/>
      <c r="S13" s="28"/>
      <c r="T13" s="28"/>
      <c r="U13" s="28"/>
      <c r="V13" s="28"/>
      <c r="W13" s="28"/>
      <c r="AU13" s="42"/>
      <c r="AV13" s="42"/>
      <c r="AW13" s="42"/>
      <c r="AX13" s="42"/>
      <c r="AY13" s="42"/>
      <c r="AZ13" s="1"/>
      <c r="BA13" s="1"/>
      <c r="BB13" s="1"/>
      <c r="BC13" s="2"/>
      <c r="BD13" s="2"/>
      <c r="BE13" s="2"/>
      <c r="BF13" s="2"/>
      <c r="BG13" s="2"/>
      <c r="BH13" s="2"/>
      <c r="BI13" s="2"/>
      <c r="BJ13" s="2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</row>
    <row r="14" spans="1:81" ht="15.75">
      <c r="A14" s="11"/>
      <c r="B14" s="123"/>
      <c r="C14" s="74"/>
      <c r="D14" s="30" t="s">
        <v>23</v>
      </c>
      <c r="E14" s="31">
        <v>51.530999999999999</v>
      </c>
      <c r="F14" s="31">
        <v>15.09</v>
      </c>
      <c r="G14" s="32">
        <v>79.02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46">
        <f>SUM(E14:M14)</f>
        <v>145.64099999999999</v>
      </c>
      <c r="O14" s="34"/>
      <c r="P14" s="35"/>
      <c r="Q14" s="13"/>
      <c r="R14" s="27"/>
      <c r="S14" s="28"/>
      <c r="T14" s="28"/>
      <c r="U14" s="28"/>
      <c r="V14" s="28"/>
      <c r="W14" s="28"/>
      <c r="AU14" s="42"/>
      <c r="AV14" s="42"/>
      <c r="AW14" s="42"/>
      <c r="AX14" s="42"/>
      <c r="AY14" s="42"/>
      <c r="AZ14" s="1"/>
      <c r="BA14" s="1"/>
      <c r="BB14" s="1"/>
      <c r="BC14" s="2"/>
      <c r="BD14" s="2"/>
      <c r="BE14" s="2"/>
      <c r="BF14" s="2"/>
      <c r="BG14" s="2"/>
      <c r="BH14" s="2"/>
      <c r="BI14" s="2"/>
      <c r="BJ14" s="2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</row>
    <row r="15" spans="1:81" ht="16.5" thickBot="1">
      <c r="A15" s="11"/>
      <c r="B15" s="123"/>
      <c r="C15" s="75"/>
      <c r="D15" s="37" t="s">
        <v>24</v>
      </c>
      <c r="E15" s="38">
        <f t="shared" ref="E15:M15" si="1">E12+E13-E14</f>
        <v>34.800000000000004</v>
      </c>
      <c r="F15" s="39">
        <f t="shared" si="1"/>
        <v>69.14100000000002</v>
      </c>
      <c r="G15" s="39">
        <f t="shared" si="1"/>
        <v>633.30999999999995</v>
      </c>
      <c r="H15" s="39">
        <f t="shared" si="1"/>
        <v>651.34600000000012</v>
      </c>
      <c r="I15" s="39">
        <f t="shared" si="1"/>
        <v>834.26400000000001</v>
      </c>
      <c r="J15" s="39">
        <f t="shared" si="1"/>
        <v>977.48399999999992</v>
      </c>
      <c r="K15" s="39">
        <f t="shared" si="1"/>
        <v>401.53899999999999</v>
      </c>
      <c r="L15" s="39">
        <f t="shared" si="1"/>
        <v>185.36</v>
      </c>
      <c r="M15" s="39">
        <f t="shared" si="1"/>
        <v>383.73500000000001</v>
      </c>
      <c r="N15" s="40">
        <f>+N12+N13-N14</f>
        <v>4170.9790000000003</v>
      </c>
      <c r="O15" s="45"/>
      <c r="P15" s="35"/>
      <c r="Q15" s="13"/>
      <c r="R15" s="27"/>
      <c r="S15" s="28"/>
      <c r="T15" s="28"/>
      <c r="U15" s="28"/>
      <c r="V15" s="28"/>
      <c r="W15" s="28"/>
      <c r="AU15" s="42"/>
      <c r="AV15" s="42"/>
      <c r="AW15" s="42"/>
      <c r="AX15" s="42"/>
      <c r="AY15" s="42"/>
      <c r="AZ15" s="1"/>
      <c r="BA15" s="1"/>
      <c r="BB15" s="1"/>
      <c r="BC15" s="2"/>
      <c r="BD15" s="2"/>
      <c r="BE15" s="2"/>
      <c r="BF15" s="2"/>
      <c r="BG15" s="2"/>
      <c r="BH15" s="2"/>
      <c r="BI15" s="2"/>
      <c r="BJ15" s="2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</row>
    <row r="16" spans="1:81" ht="15.75">
      <c r="A16" s="11"/>
      <c r="B16" s="123"/>
      <c r="C16" s="73" t="s">
        <v>26</v>
      </c>
      <c r="D16" s="43" t="s">
        <v>22</v>
      </c>
      <c r="E16" s="25">
        <v>0</v>
      </c>
      <c r="F16" s="25">
        <v>48.438000000000002</v>
      </c>
      <c r="G16" s="44">
        <v>0</v>
      </c>
      <c r="H16" s="25">
        <v>32.950000000000003</v>
      </c>
      <c r="I16" s="25">
        <v>20.963999999999999</v>
      </c>
      <c r="J16" s="25">
        <v>44.081000000000003</v>
      </c>
      <c r="K16" s="25">
        <v>0.5</v>
      </c>
      <c r="L16" s="44">
        <v>33.4</v>
      </c>
      <c r="M16" s="44">
        <v>19.7</v>
      </c>
      <c r="N16" s="26">
        <f>SUM(E16:M16)</f>
        <v>200.03299999999999</v>
      </c>
      <c r="O16" s="34"/>
      <c r="P16" s="35"/>
      <c r="Q16" s="13"/>
      <c r="R16" s="27"/>
      <c r="S16" s="28"/>
      <c r="T16" s="28"/>
      <c r="U16" s="28"/>
      <c r="V16" s="28"/>
      <c r="W16" s="28"/>
      <c r="AU16" s="42"/>
      <c r="AV16" s="42"/>
      <c r="AW16" s="42"/>
      <c r="AX16" s="42"/>
      <c r="AY16" s="42"/>
      <c r="AZ16" s="1"/>
      <c r="BA16" s="1"/>
      <c r="BB16" s="1"/>
      <c r="BC16" s="2"/>
      <c r="BD16" s="2"/>
      <c r="BE16" s="2"/>
      <c r="BF16" s="2"/>
      <c r="BG16" s="2"/>
      <c r="BH16" s="2"/>
      <c r="BI16" s="2"/>
      <c r="BJ16" s="2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</row>
    <row r="17" spans="1:81" ht="15.75">
      <c r="A17" s="11"/>
      <c r="B17" s="123"/>
      <c r="C17" s="74"/>
      <c r="D17" s="30" t="s">
        <v>23</v>
      </c>
      <c r="E17" s="31">
        <v>5</v>
      </c>
      <c r="F17" s="31">
        <v>10.705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1</v>
      </c>
      <c r="N17" s="33">
        <f>SUM(E17:M17)</f>
        <v>16.704999999999998</v>
      </c>
      <c r="P17" s="6"/>
      <c r="Q17" s="13"/>
      <c r="R17" s="27"/>
      <c r="S17" s="9"/>
      <c r="T17" s="28"/>
      <c r="U17" s="9"/>
      <c r="V17" s="10"/>
      <c r="W17" s="10"/>
      <c r="AU17" s="42"/>
      <c r="AV17" s="42"/>
      <c r="AW17" s="42"/>
      <c r="AX17" s="42"/>
      <c r="AY17" s="42"/>
      <c r="AZ17" s="1"/>
      <c r="BA17" s="1"/>
      <c r="BB17" s="1"/>
      <c r="BC17" s="2"/>
      <c r="BD17" s="2"/>
      <c r="BE17" s="2"/>
      <c r="BF17" s="2"/>
      <c r="BG17" s="2"/>
      <c r="BH17" s="2"/>
      <c r="BI17" s="2"/>
      <c r="BJ17" s="2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</row>
    <row r="18" spans="1:81" ht="16.5" thickBot="1">
      <c r="A18" s="11"/>
      <c r="B18" s="123"/>
      <c r="C18" s="75"/>
      <c r="D18" s="37" t="s">
        <v>24</v>
      </c>
      <c r="E18" s="38">
        <f t="shared" ref="E18:M18" si="2">E15+E16-E17</f>
        <v>29.800000000000004</v>
      </c>
      <c r="F18" s="39">
        <f t="shared" si="2"/>
        <v>106.87400000000002</v>
      </c>
      <c r="G18" s="39">
        <f t="shared" si="2"/>
        <v>633.30999999999995</v>
      </c>
      <c r="H18" s="39">
        <f t="shared" si="2"/>
        <v>684.29600000000016</v>
      </c>
      <c r="I18" s="39">
        <f t="shared" si="2"/>
        <v>855.22800000000007</v>
      </c>
      <c r="J18" s="39">
        <f t="shared" si="2"/>
        <v>1021.5649999999999</v>
      </c>
      <c r="K18" s="39">
        <f t="shared" si="2"/>
        <v>402.03899999999999</v>
      </c>
      <c r="L18" s="39">
        <f t="shared" si="2"/>
        <v>218.76000000000002</v>
      </c>
      <c r="M18" s="39">
        <f t="shared" si="2"/>
        <v>402.435</v>
      </c>
      <c r="N18" s="40">
        <f>+N15+N16-N17</f>
        <v>4354.3070000000007</v>
      </c>
      <c r="P18" s="47"/>
      <c r="Q18" s="13"/>
      <c r="R18" s="13"/>
      <c r="S18" s="9"/>
      <c r="T18" s="9"/>
      <c r="U18" s="9"/>
      <c r="V18" s="10"/>
      <c r="W18" s="10"/>
      <c r="AU18" s="42"/>
      <c r="AV18" s="42"/>
      <c r="AW18" s="42"/>
      <c r="AX18" s="42"/>
      <c r="AY18" s="42"/>
      <c r="AZ18" s="1"/>
      <c r="BA18" s="1"/>
      <c r="BB18" s="1"/>
      <c r="BC18" s="2"/>
      <c r="BD18" s="2"/>
      <c r="BE18" s="2"/>
      <c r="BF18" s="2"/>
      <c r="BG18" s="2"/>
      <c r="BH18" s="2"/>
      <c r="BI18" s="2"/>
      <c r="BJ18" s="2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</row>
    <row r="19" spans="1:81" ht="16.5" thickBot="1">
      <c r="A19" s="11"/>
      <c r="B19" s="123"/>
      <c r="C19" s="76" t="s">
        <v>27</v>
      </c>
      <c r="D19" s="77"/>
      <c r="E19" s="19">
        <f t="shared" ref="E19:M19" si="3">E18</f>
        <v>29.800000000000004</v>
      </c>
      <c r="F19" s="19">
        <f t="shared" si="3"/>
        <v>106.87400000000002</v>
      </c>
      <c r="G19" s="19">
        <f t="shared" si="3"/>
        <v>633.30999999999995</v>
      </c>
      <c r="H19" s="19">
        <f t="shared" si="3"/>
        <v>684.29600000000016</v>
      </c>
      <c r="I19" s="19">
        <f t="shared" si="3"/>
        <v>855.22800000000007</v>
      </c>
      <c r="J19" s="19">
        <f t="shared" si="3"/>
        <v>1021.5649999999999</v>
      </c>
      <c r="K19" s="20">
        <f t="shared" si="3"/>
        <v>402.03899999999999</v>
      </c>
      <c r="L19" s="19">
        <f t="shared" si="3"/>
        <v>218.76000000000002</v>
      </c>
      <c r="M19" s="19">
        <f t="shared" si="3"/>
        <v>402.435</v>
      </c>
      <c r="N19" s="21">
        <f>SUM(E19:M19)</f>
        <v>4354.3070000000007</v>
      </c>
      <c r="P19" s="6"/>
      <c r="Q19" s="48"/>
      <c r="R19" s="48"/>
      <c r="S19" s="9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10"/>
      <c r="AE19" s="10"/>
      <c r="AF19" s="10"/>
      <c r="AG19" s="10"/>
      <c r="AH19" s="10"/>
      <c r="AI19" s="10"/>
      <c r="AJ19" s="49"/>
      <c r="AK19" s="50"/>
      <c r="AL19" s="51"/>
      <c r="AM19" s="52"/>
      <c r="AN19" s="52"/>
      <c r="AO19" s="53"/>
      <c r="AP19" s="53"/>
      <c r="AQ19" s="53"/>
      <c r="AR19" s="42"/>
      <c r="AS19" s="42"/>
      <c r="AT19" s="42"/>
      <c r="AU19" s="42"/>
      <c r="AV19" s="42"/>
      <c r="AW19" s="42"/>
      <c r="AX19" s="42"/>
      <c r="AY19" s="42"/>
      <c r="AZ19" s="1"/>
      <c r="BA19" s="1"/>
      <c r="BB19" s="1"/>
      <c r="BC19" s="2"/>
      <c r="BD19" s="2"/>
      <c r="BE19" s="2"/>
      <c r="BF19" s="2"/>
      <c r="BG19" s="2"/>
      <c r="BH19" s="2"/>
      <c r="BI19" s="2"/>
      <c r="BJ19" s="2"/>
    </row>
    <row r="20" spans="1:81" ht="16.5">
      <c r="A20" s="11"/>
      <c r="B20" s="123"/>
      <c r="C20" s="78" t="s">
        <v>28</v>
      </c>
      <c r="D20" s="78"/>
      <c r="E20" s="78"/>
      <c r="F20" s="78"/>
      <c r="G20" s="78"/>
      <c r="H20" s="54"/>
      <c r="I20" s="80" t="s">
        <v>29</v>
      </c>
      <c r="J20" s="80"/>
      <c r="K20" s="80"/>
      <c r="L20" s="80"/>
      <c r="M20" s="80"/>
      <c r="N20" s="80"/>
      <c r="Q20" s="13"/>
      <c r="R20" s="13"/>
      <c r="S20" s="9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10"/>
      <c r="AE20" s="10"/>
      <c r="AF20" s="10"/>
      <c r="AG20" s="10"/>
      <c r="AH20" s="10"/>
      <c r="AI20" s="10"/>
      <c r="AJ20" s="49"/>
      <c r="AK20" s="50"/>
      <c r="AL20" s="51"/>
      <c r="AM20" s="52"/>
      <c r="AN20" s="52"/>
      <c r="AO20" s="53"/>
      <c r="AP20" s="53"/>
      <c r="AQ20" s="53"/>
      <c r="AR20" s="42"/>
      <c r="AS20" s="42"/>
      <c r="AT20" s="42"/>
      <c r="AU20" s="42"/>
      <c r="AV20" s="42"/>
      <c r="AW20" s="42"/>
      <c r="AX20" s="42"/>
      <c r="AY20" s="42"/>
      <c r="AZ20" s="1"/>
      <c r="BA20" s="1"/>
      <c r="BB20" s="1"/>
      <c r="BC20" s="2"/>
      <c r="BD20" s="2"/>
      <c r="BE20" s="2"/>
      <c r="BF20" s="2"/>
      <c r="BG20" s="2"/>
      <c r="BH20" s="2"/>
      <c r="BI20" s="2"/>
      <c r="BJ20" s="2"/>
    </row>
    <row r="21" spans="1:81" ht="16.5">
      <c r="A21" s="11"/>
      <c r="B21" s="123"/>
      <c r="C21" s="79"/>
      <c r="D21" s="79"/>
      <c r="E21" s="79"/>
      <c r="F21" s="79"/>
      <c r="G21" s="79"/>
      <c r="H21" s="55"/>
      <c r="I21" s="81"/>
      <c r="J21" s="81"/>
      <c r="K21" s="81"/>
      <c r="L21" s="81"/>
      <c r="M21" s="81"/>
      <c r="N21" s="81"/>
      <c r="S21" s="9"/>
      <c r="T21" s="56"/>
      <c r="U21" s="56"/>
      <c r="V21" s="56"/>
      <c r="W21" s="56"/>
      <c r="X21" s="56"/>
      <c r="Y21" s="56"/>
      <c r="Z21" s="56"/>
      <c r="AA21" s="56"/>
      <c r="AB21" s="56"/>
      <c r="AC21" s="10"/>
      <c r="AD21" s="10"/>
      <c r="AE21" s="10"/>
      <c r="AF21" s="10"/>
      <c r="AG21" s="10"/>
      <c r="AH21" s="10"/>
      <c r="AI21" s="10"/>
      <c r="AJ21" s="49"/>
      <c r="AK21" s="50"/>
      <c r="AL21" s="51"/>
      <c r="AM21" s="52"/>
      <c r="AN21" s="52"/>
      <c r="AO21" s="53"/>
      <c r="AP21" s="53"/>
      <c r="AQ21" s="53"/>
      <c r="AR21" s="42"/>
      <c r="AS21" s="42"/>
      <c r="AT21" s="42"/>
      <c r="AU21" s="42"/>
      <c r="AV21" s="42"/>
      <c r="AW21" s="42"/>
      <c r="AX21" s="42"/>
      <c r="AY21" s="42"/>
      <c r="AZ21" s="1"/>
      <c r="BA21" s="1"/>
      <c r="BB21" s="1"/>
      <c r="BC21" s="2"/>
      <c r="BD21" s="2"/>
      <c r="BE21" s="2"/>
      <c r="BF21" s="2"/>
      <c r="BG21" s="2"/>
      <c r="BH21" s="2"/>
      <c r="BI21" s="2"/>
      <c r="BJ21" s="2"/>
    </row>
    <row r="22" spans="1:81" ht="15.75">
      <c r="A22" s="11"/>
      <c r="B22" s="123"/>
      <c r="C22" s="6"/>
      <c r="D22" s="6"/>
      <c r="E22" s="6"/>
      <c r="F22" s="6"/>
      <c r="G22" s="57"/>
      <c r="H22" s="57" t="s">
        <v>30</v>
      </c>
      <c r="I22" s="6"/>
      <c r="J22" s="6"/>
      <c r="N22" s="57" t="s">
        <v>30</v>
      </c>
      <c r="Q22" s="13"/>
      <c r="R22" s="13"/>
      <c r="S22" s="9"/>
      <c r="T22" s="9"/>
      <c r="U22" s="9"/>
      <c r="V22" s="9"/>
      <c r="W22" s="9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49"/>
      <c r="AK22" s="50"/>
      <c r="AL22" s="51"/>
      <c r="AM22" s="52"/>
      <c r="AN22" s="52"/>
      <c r="AO22" s="53"/>
      <c r="AP22" s="53"/>
      <c r="AQ22" s="53"/>
      <c r="AR22" s="42"/>
      <c r="AS22" s="42"/>
      <c r="AT22" s="58"/>
      <c r="AU22" s="58"/>
      <c r="AV22" s="58"/>
      <c r="AW22" s="58"/>
      <c r="AX22" s="58"/>
      <c r="AY22" s="58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81" ht="15.75">
      <c r="A23" s="11"/>
      <c r="B23" s="123"/>
      <c r="C23" s="59"/>
      <c r="D23" s="60"/>
      <c r="E23" s="59"/>
      <c r="F23" s="60"/>
      <c r="G23" s="61"/>
      <c r="H23" s="62"/>
      <c r="I23" s="62"/>
      <c r="J23" s="63"/>
      <c r="Q23" s="13"/>
      <c r="R23" s="13"/>
      <c r="S23" s="9"/>
      <c r="T23" s="9"/>
      <c r="U23" s="9"/>
      <c r="V23" s="9"/>
      <c r="W23" s="9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49"/>
      <c r="AK23" s="50"/>
      <c r="AL23" s="51"/>
      <c r="AM23" s="52"/>
      <c r="AN23" s="52"/>
      <c r="AO23" s="53"/>
      <c r="AP23" s="53"/>
      <c r="AQ23" s="53"/>
      <c r="AR23" s="42"/>
      <c r="AS23" s="42"/>
      <c r="AT23" s="58"/>
      <c r="AU23" s="58"/>
      <c r="AV23" s="58"/>
      <c r="AW23" s="58"/>
      <c r="AX23" s="58"/>
      <c r="AY23" s="58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81" ht="15.75">
      <c r="A24" s="11"/>
      <c r="B24" s="123"/>
      <c r="C24" s="59"/>
      <c r="D24" s="60"/>
      <c r="E24" s="59"/>
      <c r="F24" s="60"/>
      <c r="G24" s="64"/>
      <c r="H24" s="62"/>
      <c r="I24" s="62"/>
      <c r="J24" s="63"/>
      <c r="Q24" s="13"/>
      <c r="R24" s="13"/>
      <c r="AJ24" s="65"/>
      <c r="AK24" s="66"/>
      <c r="AL24" s="67"/>
      <c r="AM24" s="68"/>
      <c r="AN24" s="68"/>
      <c r="AO24" s="69"/>
      <c r="AP24" s="69"/>
      <c r="AQ24" s="69"/>
      <c r="AR24" s="70"/>
      <c r="AS24" s="70"/>
      <c r="AT24" s="71"/>
      <c r="AU24" s="71"/>
      <c r="AV24" s="71"/>
      <c r="AW24" s="71"/>
      <c r="AX24" s="71"/>
      <c r="AY24" s="71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81" ht="15.75">
      <c r="A25" s="11"/>
      <c r="B25" s="123"/>
      <c r="C25" s="59"/>
      <c r="D25" s="60"/>
      <c r="E25" s="59"/>
      <c r="F25" s="60"/>
      <c r="G25" s="64"/>
      <c r="H25" s="62"/>
      <c r="I25" s="62"/>
      <c r="J25" s="63"/>
      <c r="AJ25" s="65"/>
      <c r="AK25" s="66"/>
      <c r="AL25" s="67"/>
      <c r="AM25" s="68"/>
      <c r="AN25" s="68"/>
      <c r="AO25" s="69"/>
      <c r="AP25" s="69"/>
      <c r="AQ25" s="69"/>
      <c r="AR25" s="70"/>
      <c r="AS25" s="70"/>
      <c r="AT25" s="71"/>
      <c r="AU25" s="71"/>
      <c r="AV25" s="71"/>
      <c r="AW25" s="71"/>
      <c r="AX25" s="71"/>
      <c r="AY25" s="71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81" ht="15.75">
      <c r="A26" s="11"/>
      <c r="B26" s="123"/>
      <c r="C26" s="59"/>
      <c r="D26" s="60"/>
      <c r="E26" s="59"/>
      <c r="F26" s="60"/>
      <c r="G26" s="64"/>
      <c r="H26" s="62"/>
      <c r="I26" s="62"/>
      <c r="J26" s="63"/>
      <c r="AJ26" s="65"/>
      <c r="AK26" s="66"/>
      <c r="AL26" s="67"/>
      <c r="AM26" s="68"/>
      <c r="AN26" s="68"/>
      <c r="AO26" s="69"/>
      <c r="AP26" s="69"/>
      <c r="AQ26" s="69"/>
      <c r="AR26" s="70"/>
      <c r="AS26" s="70"/>
      <c r="AT26" s="71"/>
      <c r="AU26" s="71"/>
      <c r="AV26" s="71"/>
      <c r="AW26" s="71"/>
      <c r="AX26" s="71"/>
      <c r="AY26" s="71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81" ht="15.75">
      <c r="A27" s="11"/>
      <c r="B27" s="123"/>
      <c r="C27" s="59"/>
      <c r="D27" s="60"/>
      <c r="E27" s="59"/>
      <c r="F27" s="60"/>
      <c r="G27" s="64"/>
      <c r="H27" s="62"/>
      <c r="I27" s="62"/>
      <c r="J27" s="63"/>
      <c r="AJ27" s="65"/>
      <c r="AK27" s="66"/>
      <c r="AL27" s="67"/>
      <c r="AM27" s="68"/>
      <c r="AN27" s="68"/>
      <c r="AO27" s="69"/>
      <c r="AP27" s="69"/>
      <c r="AQ27" s="69"/>
      <c r="AR27" s="70"/>
      <c r="AS27" s="70"/>
      <c r="AT27" s="71"/>
      <c r="AU27" s="71"/>
      <c r="AV27" s="71"/>
      <c r="AW27" s="71"/>
      <c r="AX27" s="71"/>
      <c r="AY27" s="71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81" ht="15.75">
      <c r="A28" s="11"/>
      <c r="B28" s="123"/>
      <c r="C28" s="59"/>
      <c r="D28" s="60"/>
      <c r="E28" s="59"/>
      <c r="F28" s="60"/>
      <c r="G28" s="64"/>
      <c r="H28" s="62"/>
      <c r="I28" s="62"/>
      <c r="J28" s="63"/>
      <c r="AJ28" s="65"/>
      <c r="AK28" s="66"/>
      <c r="AL28" s="67"/>
      <c r="AM28" s="68"/>
      <c r="AN28" s="68"/>
      <c r="AO28" s="69"/>
      <c r="AP28" s="69"/>
      <c r="AQ28" s="69"/>
      <c r="AR28" s="70"/>
      <c r="AS28" s="70"/>
      <c r="AT28" s="71"/>
      <c r="AU28" s="71"/>
      <c r="AV28" s="71"/>
      <c r="AW28" s="71"/>
      <c r="AX28" s="71"/>
      <c r="AY28" s="71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81" ht="15.75">
      <c r="A29" s="11"/>
      <c r="B29" s="123"/>
      <c r="C29" s="59"/>
      <c r="D29" s="60"/>
      <c r="E29" s="59"/>
      <c r="F29" s="60"/>
      <c r="G29" s="64"/>
      <c r="H29" s="62"/>
      <c r="I29" s="62"/>
      <c r="J29" s="63"/>
      <c r="AJ29" s="65"/>
      <c r="AK29" s="66"/>
      <c r="AL29" s="67"/>
      <c r="AM29" s="68"/>
      <c r="AN29" s="68"/>
      <c r="AO29" s="69"/>
      <c r="AP29" s="69"/>
      <c r="AQ29" s="69"/>
      <c r="AR29" s="70"/>
      <c r="AS29" s="70"/>
      <c r="AT29" s="71"/>
      <c r="AU29" s="71"/>
      <c r="AV29" s="71"/>
      <c r="AW29" s="71"/>
      <c r="AX29" s="71"/>
      <c r="AY29" s="71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81">
      <c r="A30" s="11"/>
      <c r="B30" s="123"/>
      <c r="AJ30" s="65"/>
      <c r="AK30" s="66"/>
      <c r="AL30" s="67"/>
      <c r="AM30" s="68"/>
      <c r="AN30" s="68"/>
      <c r="AO30" s="69"/>
      <c r="AP30" s="69"/>
      <c r="AQ30" s="69"/>
      <c r="AR30" s="70"/>
      <c r="AS30" s="70"/>
      <c r="AT30" s="71"/>
      <c r="AU30" s="71"/>
      <c r="AV30" s="71"/>
      <c r="AW30" s="71"/>
      <c r="AX30" s="71"/>
      <c r="AY30" s="71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81">
      <c r="A31" s="11"/>
      <c r="B31" s="123"/>
      <c r="AJ31" s="65"/>
      <c r="AK31" s="66"/>
      <c r="AL31" s="67"/>
      <c r="AM31" s="68"/>
      <c r="AN31" s="68"/>
      <c r="AO31" s="69"/>
      <c r="AP31" s="69"/>
      <c r="AQ31" s="69"/>
      <c r="AR31" s="70"/>
      <c r="AS31" s="70"/>
      <c r="AT31" s="71"/>
      <c r="AU31" s="71"/>
      <c r="AV31" s="71"/>
      <c r="AW31" s="71"/>
      <c r="AX31" s="71"/>
      <c r="AY31" s="71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81">
      <c r="A32" s="11"/>
      <c r="B32" s="123"/>
      <c r="AJ32" s="65"/>
      <c r="AK32" s="66"/>
      <c r="AL32" s="67"/>
      <c r="AM32" s="68"/>
      <c r="AN32" s="68"/>
      <c r="AO32" s="69"/>
      <c r="AP32" s="69"/>
      <c r="AQ32" s="69"/>
      <c r="AR32" s="70"/>
      <c r="AS32" s="70"/>
      <c r="AT32" s="71"/>
      <c r="AU32" s="71"/>
      <c r="AV32" s="71"/>
      <c r="AW32" s="71"/>
      <c r="AX32" s="71"/>
      <c r="AY32" s="71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>
      <c r="A33" s="11"/>
      <c r="B33" s="123"/>
      <c r="AJ33" s="65"/>
      <c r="AK33" s="66"/>
      <c r="AL33" s="67"/>
      <c r="AM33" s="68"/>
      <c r="AN33" s="68"/>
      <c r="AO33" s="69"/>
      <c r="AP33" s="69"/>
      <c r="AQ33" s="69"/>
      <c r="AR33" s="70"/>
      <c r="AS33" s="70"/>
      <c r="AT33" s="71"/>
      <c r="AU33" s="71"/>
      <c r="AV33" s="71"/>
      <c r="AW33" s="71"/>
      <c r="AX33" s="71"/>
      <c r="AY33" s="71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>
      <c r="A34" s="11"/>
      <c r="B34" s="123"/>
      <c r="O34" s="6"/>
      <c r="P34" s="6"/>
      <c r="Q34" s="6"/>
      <c r="R34" s="6"/>
      <c r="S34" s="6"/>
      <c r="T34" s="6"/>
      <c r="U34" s="6"/>
      <c r="AJ34" s="65"/>
      <c r="AK34" s="66"/>
      <c r="AL34" s="67"/>
      <c r="AM34" s="68"/>
      <c r="AN34" s="68"/>
      <c r="AO34" s="69"/>
      <c r="AP34" s="69"/>
      <c r="AQ34" s="69"/>
      <c r="AR34" s="70"/>
      <c r="AS34" s="70"/>
      <c r="AT34" s="71"/>
      <c r="AU34" s="71"/>
      <c r="AV34" s="71"/>
      <c r="AW34" s="71"/>
      <c r="AX34" s="71"/>
      <c r="AY34" s="71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>
      <c r="B35" s="123"/>
      <c r="O35" s="6"/>
      <c r="P35" s="6"/>
      <c r="Q35" s="6"/>
      <c r="R35" s="6"/>
      <c r="S35" s="6"/>
      <c r="T35" s="6"/>
      <c r="U35" s="6"/>
      <c r="AM35" s="70"/>
      <c r="AN35" s="70"/>
      <c r="AO35" s="70"/>
      <c r="AP35" s="70"/>
      <c r="AQ35" s="70"/>
      <c r="AR35" s="70"/>
      <c r="AS35" s="70"/>
      <c r="AT35" s="71"/>
      <c r="AU35" s="71"/>
      <c r="AV35" s="71"/>
      <c r="AW35" s="71"/>
      <c r="AX35" s="71"/>
      <c r="AY35" s="71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>
      <c r="B36" s="123"/>
      <c r="O36" s="6"/>
      <c r="P36" s="6"/>
      <c r="Q36" s="6"/>
      <c r="R36" s="6"/>
      <c r="S36" s="6"/>
      <c r="T36" s="6"/>
      <c r="U36" s="6"/>
      <c r="AM36" s="70"/>
      <c r="AN36" s="70"/>
      <c r="AO36" s="70"/>
      <c r="AP36" s="70"/>
      <c r="AQ36" s="70"/>
      <c r="AR36" s="70"/>
      <c r="AS36" s="70"/>
      <c r="AT36" s="71"/>
      <c r="AU36" s="71"/>
      <c r="AV36" s="71"/>
      <c r="AW36" s="71"/>
      <c r="AX36" s="71"/>
      <c r="AY36" s="71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>
      <c r="B37" s="123"/>
      <c r="AM37" s="70"/>
      <c r="AN37" s="70"/>
      <c r="AO37" s="70"/>
      <c r="AP37" s="70"/>
      <c r="AQ37" s="70"/>
      <c r="AR37" s="70"/>
      <c r="AS37" s="70"/>
      <c r="AT37" s="71"/>
      <c r="AU37" s="71"/>
      <c r="AV37" s="71"/>
      <c r="AW37" s="71"/>
      <c r="AX37" s="71"/>
      <c r="AY37" s="71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>
      <c r="B38" s="123"/>
      <c r="AM38" s="70"/>
      <c r="AN38" s="70"/>
      <c r="AO38" s="70"/>
      <c r="AP38" s="70"/>
      <c r="AQ38" s="70"/>
      <c r="AR38" s="70"/>
      <c r="AS38" s="70"/>
      <c r="AT38" s="72"/>
      <c r="AU38" s="72"/>
      <c r="AV38" s="72"/>
      <c r="AW38" s="72"/>
      <c r="AX38" s="72"/>
      <c r="AY38" s="72"/>
    </row>
    <row r="39" spans="1:62">
      <c r="B39" s="123"/>
      <c r="AM39" s="70"/>
      <c r="AN39" s="70"/>
      <c r="AO39" s="70"/>
      <c r="AP39" s="70"/>
      <c r="AQ39" s="70"/>
      <c r="AR39" s="70"/>
      <c r="AS39" s="70"/>
      <c r="AT39" s="72"/>
      <c r="AU39" s="72"/>
      <c r="AV39" s="72"/>
      <c r="AW39" s="72"/>
      <c r="AX39" s="72"/>
      <c r="AY39" s="72"/>
    </row>
    <row r="40" spans="1:62">
      <c r="B40" s="124"/>
      <c r="AM40" s="70"/>
      <c r="AN40" s="70"/>
      <c r="AO40" s="70"/>
      <c r="AP40" s="70"/>
      <c r="AQ40" s="70"/>
      <c r="AR40" s="70"/>
      <c r="AS40" s="70"/>
      <c r="AT40" s="72"/>
      <c r="AU40" s="72"/>
      <c r="AV40" s="72"/>
      <c r="AW40" s="72"/>
      <c r="AX40" s="72"/>
      <c r="AY40" s="72"/>
    </row>
    <row r="41" spans="1:62">
      <c r="B41" s="124"/>
      <c r="AM41" s="70"/>
      <c r="AN41" s="70"/>
      <c r="AO41" s="70"/>
      <c r="AP41" s="70"/>
      <c r="AQ41" s="70"/>
      <c r="AR41" s="70"/>
      <c r="AS41" s="70"/>
      <c r="AT41" s="72"/>
      <c r="AU41" s="72"/>
      <c r="AV41" s="72"/>
      <c r="AW41" s="72"/>
      <c r="AX41" s="72"/>
      <c r="AY41" s="72"/>
    </row>
    <row r="42" spans="1:62">
      <c r="B42" s="124"/>
      <c r="AM42" s="70"/>
      <c r="AN42" s="70"/>
      <c r="AO42" s="70"/>
      <c r="AP42" s="70"/>
      <c r="AQ42" s="70"/>
      <c r="AR42" s="70"/>
      <c r="AS42" s="70"/>
      <c r="AT42" s="72"/>
      <c r="AU42" s="72"/>
      <c r="AV42" s="72"/>
      <c r="AW42" s="72"/>
      <c r="AX42" s="72"/>
      <c r="AY42" s="72"/>
    </row>
    <row r="43" spans="1:62">
      <c r="B43" s="124"/>
      <c r="AM43" s="70"/>
      <c r="AN43" s="70"/>
      <c r="AO43" s="70"/>
      <c r="AP43" s="70"/>
      <c r="AQ43" s="70"/>
      <c r="AR43" s="70"/>
      <c r="AS43" s="70"/>
      <c r="AT43" s="72"/>
      <c r="AU43" s="72"/>
      <c r="AV43" s="72"/>
      <c r="AW43" s="72"/>
      <c r="AX43" s="72"/>
      <c r="AY43" s="72"/>
    </row>
    <row r="44" spans="1:62" ht="15.75">
      <c r="B44" s="124"/>
      <c r="F44" s="4"/>
      <c r="G44" s="82"/>
      <c r="H44" s="82"/>
      <c r="I44" s="82"/>
      <c r="AM44" s="70"/>
      <c r="AN44" s="70"/>
      <c r="AO44" s="70"/>
      <c r="AP44" s="70"/>
      <c r="AQ44" s="70"/>
      <c r="AR44" s="70"/>
      <c r="AS44" s="70"/>
      <c r="AT44" s="72"/>
      <c r="AU44" s="72"/>
      <c r="AV44" s="72"/>
      <c r="AW44" s="72"/>
      <c r="AX44" s="72"/>
      <c r="AY44" s="72"/>
    </row>
    <row r="45" spans="1:62">
      <c r="B45" s="124"/>
    </row>
    <row r="46" spans="1:62">
      <c r="B46" s="124"/>
    </row>
    <row r="47" spans="1:62">
      <c r="B47" s="124"/>
    </row>
    <row r="48" spans="1:62">
      <c r="B48" s="124"/>
    </row>
    <row r="49" spans="2:2">
      <c r="B49" s="124"/>
    </row>
    <row r="50" spans="2:2">
      <c r="B50" s="124"/>
    </row>
    <row r="51" spans="2:2">
      <c r="B51" s="124"/>
    </row>
    <row r="52" spans="2:2">
      <c r="B52" s="124"/>
    </row>
    <row r="53" spans="2:2">
      <c r="B53" s="124"/>
    </row>
    <row r="54" spans="2:2">
      <c r="B54" s="124"/>
    </row>
  </sheetData>
  <mergeCells count="13">
    <mergeCell ref="G44:I44"/>
    <mergeCell ref="I20:N21"/>
    <mergeCell ref="G1:N1"/>
    <mergeCell ref="G2:N2"/>
    <mergeCell ref="K6:N6"/>
    <mergeCell ref="C7:D8"/>
    <mergeCell ref="N7:N8"/>
    <mergeCell ref="C9:D9"/>
    <mergeCell ref="C10:C12"/>
    <mergeCell ref="C13:C15"/>
    <mergeCell ref="C16:C18"/>
    <mergeCell ref="C19:D19"/>
    <mergeCell ref="C20:G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76"/>
  <sheetViews>
    <sheetView workbookViewId="0">
      <selection sqref="A1:XFD1048576"/>
    </sheetView>
  </sheetViews>
  <sheetFormatPr baseColWidth="10" defaultRowHeight="15"/>
  <cols>
    <col min="14" max="31" width="11.42578125" style="2"/>
  </cols>
  <sheetData>
    <row r="1" spans="1:33" ht="15.75">
      <c r="F1" s="4"/>
      <c r="G1" s="82" t="s">
        <v>0</v>
      </c>
      <c r="H1" s="82"/>
      <c r="I1" s="82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3" ht="15.75">
      <c r="E2" s="82" t="s">
        <v>1</v>
      </c>
      <c r="F2" s="82"/>
      <c r="G2" s="82"/>
      <c r="H2" s="82"/>
      <c r="I2" s="82"/>
      <c r="J2" s="4"/>
      <c r="K2" s="125"/>
      <c r="L2" s="125"/>
      <c r="M2" s="12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7.25" thickBot="1">
      <c r="C3" s="92" t="s">
        <v>2</v>
      </c>
      <c r="D3" s="93"/>
      <c r="E3" s="93"/>
      <c r="F3" s="93"/>
      <c r="G3" s="93"/>
      <c r="H3" s="93"/>
      <c r="I3" s="9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75" thickBot="1">
      <c r="A4" s="11"/>
      <c r="B4" s="7"/>
      <c r="C4" s="94" t="s">
        <v>31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33" ht="16.5">
      <c r="A5" s="11"/>
      <c r="B5" s="7"/>
      <c r="C5" s="95" t="s">
        <v>32</v>
      </c>
      <c r="D5" s="96" t="s">
        <v>33</v>
      </c>
      <c r="E5" s="97" t="s">
        <v>34</v>
      </c>
      <c r="F5" s="98" t="s">
        <v>35</v>
      </c>
      <c r="G5" s="98" t="s">
        <v>36</v>
      </c>
      <c r="H5" s="99" t="s">
        <v>37</v>
      </c>
      <c r="I5" s="100" t="s">
        <v>38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3" ht="16.5" thickBot="1">
      <c r="A6" s="11"/>
      <c r="B6" s="7"/>
      <c r="C6" s="101" t="s">
        <v>39</v>
      </c>
      <c r="D6" s="102" t="s">
        <v>40</v>
      </c>
      <c r="E6" s="103"/>
      <c r="F6" s="104" t="s">
        <v>41</v>
      </c>
      <c r="G6" s="102" t="s">
        <v>42</v>
      </c>
      <c r="H6" s="105">
        <v>45291</v>
      </c>
      <c r="I6" s="10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33" ht="15.75">
      <c r="A7" s="11"/>
      <c r="B7" s="7"/>
      <c r="C7" s="107">
        <v>44944</v>
      </c>
      <c r="D7" s="108" t="s">
        <v>43</v>
      </c>
      <c r="E7" s="109">
        <v>45313</v>
      </c>
      <c r="F7" s="110">
        <v>60.5</v>
      </c>
      <c r="G7" s="111">
        <v>4.7199999999999999E-2</v>
      </c>
      <c r="H7" s="112"/>
      <c r="I7" s="11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33" ht="15.75">
      <c r="A8" s="11"/>
      <c r="B8" s="7"/>
      <c r="C8" s="114">
        <v>44965</v>
      </c>
      <c r="D8" s="108" t="s">
        <v>43</v>
      </c>
      <c r="E8" s="109">
        <v>45334</v>
      </c>
      <c r="F8" s="110">
        <v>133.1</v>
      </c>
      <c r="G8" s="111">
        <v>4.7199999999999999E-2</v>
      </c>
      <c r="H8" s="112"/>
      <c r="I8" s="11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33" ht="15.75">
      <c r="A9" s="11"/>
      <c r="B9" s="7"/>
      <c r="C9" s="114">
        <v>45007</v>
      </c>
      <c r="D9" s="108" t="s">
        <v>43</v>
      </c>
      <c r="E9" s="109">
        <v>45377</v>
      </c>
      <c r="F9" s="110">
        <v>10</v>
      </c>
      <c r="G9" s="111">
        <v>4.6800000000000001E-2</v>
      </c>
      <c r="H9" s="112"/>
      <c r="I9" s="11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33" ht="15.75">
      <c r="A10" s="11"/>
      <c r="B10" s="7"/>
      <c r="C10" s="114">
        <v>45035</v>
      </c>
      <c r="D10" s="108" t="s">
        <v>43</v>
      </c>
      <c r="E10" s="109">
        <v>45377</v>
      </c>
      <c r="F10" s="110">
        <v>107.4</v>
      </c>
      <c r="G10" s="111">
        <v>4.6769999999999999E-2</v>
      </c>
      <c r="H10" s="112"/>
      <c r="I10" s="11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33" ht="15.75">
      <c r="A11" s="11"/>
      <c r="B11" s="7"/>
      <c r="C11" s="114">
        <v>45070</v>
      </c>
      <c r="D11" s="108" t="s">
        <v>43</v>
      </c>
      <c r="E11" s="109">
        <v>45440</v>
      </c>
      <c r="F11" s="110">
        <v>44.65</v>
      </c>
      <c r="G11" s="111">
        <v>4.6769999999999999E-2</v>
      </c>
      <c r="H11" s="112"/>
      <c r="I11" s="11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33" ht="15.75">
      <c r="A12" s="11"/>
      <c r="B12" s="7"/>
      <c r="C12" s="114">
        <v>45098</v>
      </c>
      <c r="D12" s="108" t="s">
        <v>43</v>
      </c>
      <c r="E12" s="109">
        <v>45468</v>
      </c>
      <c r="F12" s="110">
        <v>27.09</v>
      </c>
      <c r="G12" s="111">
        <v>4.6769999999999999E-2</v>
      </c>
      <c r="H12" s="112"/>
      <c r="I12" s="11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3" ht="15.75">
      <c r="A13" s="11"/>
      <c r="B13" s="7"/>
      <c r="C13" s="114">
        <v>45133</v>
      </c>
      <c r="D13" s="108" t="s">
        <v>43</v>
      </c>
      <c r="E13" s="109">
        <v>45468</v>
      </c>
      <c r="F13" s="110">
        <v>20.84</v>
      </c>
      <c r="G13" s="111">
        <v>4.6769999999999999E-2</v>
      </c>
      <c r="H13" s="112"/>
      <c r="I13" s="11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33" ht="15.75">
      <c r="A14" s="11"/>
      <c r="B14" s="7"/>
      <c r="C14" s="114">
        <v>45140</v>
      </c>
      <c r="D14" s="108" t="s">
        <v>43</v>
      </c>
      <c r="E14" s="109">
        <v>45468</v>
      </c>
      <c r="F14" s="110">
        <v>24.5</v>
      </c>
      <c r="G14" s="111">
        <v>4.6769999999999999E-2</v>
      </c>
      <c r="H14" s="112"/>
      <c r="I14" s="11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33" ht="15.75">
      <c r="A15" s="11"/>
      <c r="B15" s="7"/>
      <c r="C15" s="114">
        <v>45168</v>
      </c>
      <c r="D15" s="108" t="s">
        <v>43</v>
      </c>
      <c r="E15" s="109">
        <v>45538</v>
      </c>
      <c r="F15" s="110">
        <v>12</v>
      </c>
      <c r="G15" s="111">
        <v>4.6719999999999998E-2</v>
      </c>
      <c r="H15" s="112"/>
      <c r="I15" s="11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33" ht="15.75">
      <c r="A16" s="11"/>
      <c r="B16" s="7"/>
      <c r="C16" s="114">
        <v>45189</v>
      </c>
      <c r="D16" s="108" t="s">
        <v>43</v>
      </c>
      <c r="E16" s="109">
        <v>45538</v>
      </c>
      <c r="F16" s="110">
        <v>43.13</v>
      </c>
      <c r="G16" s="111">
        <v>4.65E-2</v>
      </c>
      <c r="H16" s="112"/>
      <c r="I16" s="11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6.5" thickBot="1">
      <c r="A17" s="11"/>
      <c r="B17" s="7"/>
      <c r="C17" s="115">
        <v>45590</v>
      </c>
      <c r="D17" s="116" t="s">
        <v>43</v>
      </c>
      <c r="E17" s="117">
        <v>45594</v>
      </c>
      <c r="F17" s="118">
        <v>61.4</v>
      </c>
      <c r="G17" s="119">
        <v>4.65E-2</v>
      </c>
      <c r="H17" s="120">
        <f>SUM(F7:F17)</f>
        <v>544.6099999999999</v>
      </c>
      <c r="I17" s="121">
        <f>'[1]marché primaire'!G19</f>
        <v>633.30999999999995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>
      <c r="A18" s="11"/>
      <c r="B18" s="7"/>
      <c r="C18" s="114">
        <v>44930</v>
      </c>
      <c r="D18" s="108" t="s">
        <v>44</v>
      </c>
      <c r="E18" s="109">
        <v>45637</v>
      </c>
      <c r="F18" s="110">
        <v>47.707000000000001</v>
      </c>
      <c r="G18" s="111">
        <v>5.1110000000000003E-2</v>
      </c>
      <c r="H18" s="122"/>
      <c r="I18" s="12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>
      <c r="A19" s="11"/>
      <c r="B19" s="7"/>
      <c r="C19" s="114">
        <v>44951</v>
      </c>
      <c r="D19" s="108" t="s">
        <v>44</v>
      </c>
      <c r="E19" s="109">
        <v>45637</v>
      </c>
      <c r="F19" s="110">
        <v>26.25</v>
      </c>
      <c r="G19" s="111">
        <v>5.1110000000000003E-2</v>
      </c>
      <c r="H19" s="112"/>
      <c r="I19" s="11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>
      <c r="A20" s="11"/>
      <c r="B20" s="7"/>
      <c r="C20" s="114">
        <v>44972</v>
      </c>
      <c r="D20" s="108" t="s">
        <v>44</v>
      </c>
      <c r="E20" s="109">
        <v>45707</v>
      </c>
      <c r="F20" s="110">
        <v>34.700000000000003</v>
      </c>
      <c r="G20" s="111">
        <v>5.0500000000000003E-2</v>
      </c>
      <c r="H20" s="112"/>
      <c r="I20" s="11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>
      <c r="A21" s="11"/>
      <c r="B21" s="7"/>
      <c r="C21" s="114">
        <v>44993</v>
      </c>
      <c r="D21" s="108" t="s">
        <v>44</v>
      </c>
      <c r="E21" s="109">
        <v>45300</v>
      </c>
      <c r="F21" s="110">
        <v>70.2</v>
      </c>
      <c r="G21" s="111">
        <v>4.6980000000000001E-2</v>
      </c>
      <c r="H21" s="112"/>
      <c r="I21" s="11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>
      <c r="A22" s="11"/>
      <c r="B22" s="7"/>
      <c r="C22" s="114">
        <v>45001</v>
      </c>
      <c r="D22" s="108" t="s">
        <v>44</v>
      </c>
      <c r="E22" s="109">
        <v>45707</v>
      </c>
      <c r="F22" s="110">
        <v>32.549999999999997</v>
      </c>
      <c r="G22" s="111">
        <v>5.0500000000000003E-2</v>
      </c>
      <c r="H22" s="112"/>
      <c r="I22" s="11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>
      <c r="A23" s="11"/>
      <c r="B23" s="7"/>
      <c r="C23" s="114">
        <v>45021</v>
      </c>
      <c r="D23" s="108" t="s">
        <v>44</v>
      </c>
      <c r="E23" s="109">
        <v>45756</v>
      </c>
      <c r="F23" s="110">
        <v>48.304000000000002</v>
      </c>
      <c r="G23" s="111">
        <v>5.04E-2</v>
      </c>
      <c r="H23" s="112"/>
      <c r="I23" s="11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>
      <c r="A24" s="11"/>
      <c r="B24" s="7"/>
      <c r="C24" s="114">
        <v>45063</v>
      </c>
      <c r="D24" s="108" t="s">
        <v>44</v>
      </c>
      <c r="E24" s="109">
        <v>45798</v>
      </c>
      <c r="F24" s="110">
        <v>15.69</v>
      </c>
      <c r="G24" s="111">
        <v>5.0389999999999997E-2</v>
      </c>
      <c r="H24" s="112"/>
      <c r="I24" s="11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>
      <c r="A25" s="11"/>
      <c r="B25" s="7"/>
      <c r="C25" s="114">
        <v>45084</v>
      </c>
      <c r="D25" s="108" t="s">
        <v>44</v>
      </c>
      <c r="E25" s="109">
        <v>45798</v>
      </c>
      <c r="F25" s="110">
        <v>16.981000000000002</v>
      </c>
      <c r="G25" s="111">
        <v>5.0389999999999997E-2</v>
      </c>
      <c r="H25" s="112"/>
      <c r="I25" s="11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>
      <c r="A26" s="11"/>
      <c r="B26" s="7"/>
      <c r="C26" s="114">
        <v>45119</v>
      </c>
      <c r="D26" s="108" t="s">
        <v>44</v>
      </c>
      <c r="E26" s="109">
        <v>45798</v>
      </c>
      <c r="F26" s="110">
        <v>12.08</v>
      </c>
      <c r="G26" s="111">
        <v>5.0389999999999997E-2</v>
      </c>
      <c r="H26" s="112"/>
      <c r="I26" s="11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>
      <c r="A27" s="11"/>
      <c r="B27" s="7"/>
      <c r="C27" s="114">
        <v>45147</v>
      </c>
      <c r="D27" s="108" t="s">
        <v>44</v>
      </c>
      <c r="E27" s="109">
        <v>45798</v>
      </c>
      <c r="F27" s="110">
        <v>17.100000000000001</v>
      </c>
      <c r="G27" s="111">
        <v>5.0389999999999997E-2</v>
      </c>
      <c r="H27" s="112"/>
      <c r="I27" s="11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>
      <c r="A28" s="11"/>
      <c r="B28" s="7"/>
      <c r="C28" s="114">
        <v>45175</v>
      </c>
      <c r="D28" s="108" t="s">
        <v>44</v>
      </c>
      <c r="E28" s="109">
        <v>45910</v>
      </c>
      <c r="F28" s="110">
        <v>14.7</v>
      </c>
      <c r="G28" s="111">
        <v>5.0389999999999997E-2</v>
      </c>
      <c r="H28" s="112"/>
      <c r="I28" s="11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>
      <c r="A29" s="11"/>
      <c r="B29" s="7"/>
      <c r="C29" s="114">
        <v>45203</v>
      </c>
      <c r="D29" s="108" t="s">
        <v>44</v>
      </c>
      <c r="E29" s="109">
        <v>45910</v>
      </c>
      <c r="F29" s="110">
        <v>29</v>
      </c>
      <c r="G29" s="111">
        <v>5.0389999999999997E-2</v>
      </c>
      <c r="H29" s="112"/>
      <c r="I29" s="11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>
      <c r="A30" s="11"/>
      <c r="B30" s="7"/>
      <c r="C30" s="114">
        <v>45238</v>
      </c>
      <c r="D30" s="108" t="s">
        <v>44</v>
      </c>
      <c r="E30" s="109">
        <v>45910</v>
      </c>
      <c r="F30" s="110">
        <v>32.5</v>
      </c>
      <c r="G30" s="111">
        <v>5.0389999999999997E-2</v>
      </c>
      <c r="H30" s="112"/>
      <c r="I30" s="11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>
      <c r="A31" s="11"/>
      <c r="B31" s="7"/>
      <c r="C31" s="114">
        <v>45259</v>
      </c>
      <c r="D31" s="108" t="s">
        <v>44</v>
      </c>
      <c r="E31" s="109">
        <v>45756</v>
      </c>
      <c r="F31" s="110">
        <v>18.8</v>
      </c>
      <c r="G31" s="111">
        <v>5.0389999999999997E-2</v>
      </c>
      <c r="H31" s="112"/>
      <c r="I31" s="11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6.5" thickBot="1">
      <c r="A32" s="11"/>
      <c r="B32" s="7"/>
      <c r="C32" s="115">
        <v>45273</v>
      </c>
      <c r="D32" s="116" t="s">
        <v>44</v>
      </c>
      <c r="E32" s="117">
        <v>46005</v>
      </c>
      <c r="F32" s="118">
        <v>32.950000000000003</v>
      </c>
      <c r="G32" s="119">
        <v>5.0500000000000003E-2</v>
      </c>
      <c r="H32" s="120">
        <f>SUM(F18:F32)</f>
        <v>449.512</v>
      </c>
      <c r="I32" s="121">
        <f>'[1]marché primaire'!H19</f>
        <v>684.29600000000016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>
      <c r="A33" s="11"/>
      <c r="B33" s="7"/>
      <c r="C33" s="114">
        <v>44937</v>
      </c>
      <c r="D33" s="108" t="s">
        <v>45</v>
      </c>
      <c r="E33" s="109">
        <v>46009</v>
      </c>
      <c r="F33" s="110">
        <v>15</v>
      </c>
      <c r="G33" s="111">
        <v>5.2010000000000001E-2</v>
      </c>
      <c r="H33" s="112"/>
      <c r="I33" s="11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>
      <c r="A34" s="11"/>
      <c r="B34" s="7"/>
      <c r="C34" s="114">
        <v>44993</v>
      </c>
      <c r="D34" s="108" t="s">
        <v>45</v>
      </c>
      <c r="E34" s="109">
        <v>46009</v>
      </c>
      <c r="F34" s="110">
        <v>22.7</v>
      </c>
      <c r="G34" s="111">
        <v>5.1499999999999997E-2</v>
      </c>
      <c r="H34" s="112"/>
      <c r="I34" s="11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>
      <c r="A35" s="11"/>
      <c r="B35" s="7"/>
      <c r="C35" s="114">
        <v>45014</v>
      </c>
      <c r="D35" s="108" t="s">
        <v>45</v>
      </c>
      <c r="E35" s="109">
        <v>45386</v>
      </c>
      <c r="F35" s="110">
        <v>39.5</v>
      </c>
      <c r="G35" s="111">
        <v>4.6489999999999997E-2</v>
      </c>
      <c r="H35" s="112"/>
      <c r="I35" s="11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>
      <c r="A36" s="11"/>
      <c r="B36" s="7"/>
      <c r="C36" s="114">
        <v>45028</v>
      </c>
      <c r="D36" s="108" t="s">
        <v>45</v>
      </c>
      <c r="E36" s="109">
        <v>46009</v>
      </c>
      <c r="F36" s="110">
        <v>33.409999999999997</v>
      </c>
      <c r="G36" s="111">
        <v>5.1499999999999997E-2</v>
      </c>
      <c r="H36" s="112"/>
      <c r="I36" s="11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>
      <c r="A37" s="11"/>
      <c r="B37" s="7"/>
      <c r="C37" s="114">
        <v>45056</v>
      </c>
      <c r="D37" s="108" t="s">
        <v>45</v>
      </c>
      <c r="E37" s="109">
        <v>46156</v>
      </c>
      <c r="F37" s="110">
        <v>24.5</v>
      </c>
      <c r="G37" s="111">
        <v>5.1150000000000001E-2</v>
      </c>
      <c r="H37" s="112"/>
      <c r="I37" s="11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>
      <c r="A38" s="11"/>
      <c r="B38" s="7"/>
      <c r="C38" s="114">
        <v>45070</v>
      </c>
      <c r="D38" s="108" t="s">
        <v>45</v>
      </c>
      <c r="E38" s="109">
        <v>46156</v>
      </c>
      <c r="F38" s="110">
        <v>0.5</v>
      </c>
      <c r="G38" s="111">
        <v>5.1400000000000001E-2</v>
      </c>
      <c r="H38" s="112"/>
      <c r="I38" s="11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>
      <c r="A39" s="11"/>
      <c r="B39" s="7"/>
      <c r="C39" s="114">
        <v>45091</v>
      </c>
      <c r="D39" s="108" t="s">
        <v>45</v>
      </c>
      <c r="E39" s="109">
        <v>46156</v>
      </c>
      <c r="F39" s="110">
        <v>8.3000000000000007</v>
      </c>
      <c r="G39" s="111">
        <v>5.1400000000000001E-2</v>
      </c>
      <c r="H39" s="112"/>
      <c r="I39" s="11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>
      <c r="A40" s="11"/>
      <c r="B40" s="7"/>
      <c r="C40" s="114">
        <v>45120</v>
      </c>
      <c r="D40" s="108" t="s">
        <v>45</v>
      </c>
      <c r="E40" s="109">
        <v>46156</v>
      </c>
      <c r="F40" s="110">
        <v>1.1000000000000001</v>
      </c>
      <c r="G40" s="111">
        <v>5.1499999999999997E-2</v>
      </c>
      <c r="H40" s="112"/>
      <c r="I40" s="11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>
      <c r="A41" s="11"/>
      <c r="B41" s="7"/>
      <c r="C41" s="114">
        <v>45154</v>
      </c>
      <c r="D41" s="108" t="s">
        <v>45</v>
      </c>
      <c r="E41" s="109">
        <v>46156</v>
      </c>
      <c r="F41" s="110">
        <v>9</v>
      </c>
      <c r="G41" s="111">
        <v>5.1499999999999997E-2</v>
      </c>
      <c r="H41" s="112"/>
      <c r="I41" s="11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>
      <c r="A42" s="11"/>
      <c r="B42" s="7"/>
      <c r="C42" s="114">
        <v>45217</v>
      </c>
      <c r="D42" s="108" t="s">
        <v>45</v>
      </c>
      <c r="E42" s="109">
        <v>46317</v>
      </c>
      <c r="F42" s="110">
        <v>10.25</v>
      </c>
      <c r="G42" s="111">
        <v>5.1499999999999997E-2</v>
      </c>
      <c r="H42" s="112"/>
      <c r="I42" s="11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>
      <c r="A43" s="11"/>
      <c r="B43" s="7"/>
      <c r="C43" s="114">
        <v>45245</v>
      </c>
      <c r="D43" s="108" t="s">
        <v>45</v>
      </c>
      <c r="E43" s="109">
        <v>46317</v>
      </c>
      <c r="F43" s="110">
        <v>0.84299999999999997</v>
      </c>
      <c r="G43" s="111">
        <v>5.1499999999999997E-2</v>
      </c>
      <c r="H43" s="112"/>
      <c r="I43" s="11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>
      <c r="A44" s="11"/>
      <c r="B44" s="7"/>
      <c r="C44" s="114">
        <v>45273</v>
      </c>
      <c r="D44" s="108" t="s">
        <v>45</v>
      </c>
      <c r="E44" s="109">
        <v>46156</v>
      </c>
      <c r="F44" s="110">
        <v>1.96</v>
      </c>
      <c r="G44" s="111">
        <v>5.1499999999999997E-2</v>
      </c>
      <c r="H44" s="112"/>
      <c r="I44" s="1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6.5" thickBot="1">
      <c r="A45" s="11"/>
      <c r="B45" s="7"/>
      <c r="C45" s="115">
        <v>45280</v>
      </c>
      <c r="D45" s="116" t="s">
        <v>45</v>
      </c>
      <c r="E45" s="117">
        <v>45890</v>
      </c>
      <c r="F45" s="118">
        <v>19.004000000000001</v>
      </c>
      <c r="G45" s="119">
        <v>5.04E-2</v>
      </c>
      <c r="H45" s="120">
        <f>SUM(F33:F48)</f>
        <v>186.06700000000001</v>
      </c>
      <c r="I45" s="121">
        <f>'[1]marché primaire'!I18</f>
        <v>855.22800000000007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3:24"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3:24"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3:24"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3:24"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3:24"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3:24"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3:24"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3:24"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3:24"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3:24"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3:24" ht="15.75">
      <c r="C59" s="114"/>
      <c r="D59" s="126"/>
      <c r="E59" s="109"/>
      <c r="F59" s="110"/>
      <c r="G59" s="127"/>
      <c r="H59" s="128"/>
      <c r="I59" s="129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3:24" ht="15.75">
      <c r="C60" s="114"/>
      <c r="D60" s="126"/>
      <c r="E60" s="109"/>
      <c r="F60" s="110"/>
      <c r="G60" s="127"/>
      <c r="H60" s="128"/>
      <c r="I60" s="129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3:24" ht="15.75">
      <c r="C61" s="114"/>
      <c r="D61" s="126"/>
      <c r="E61" s="109"/>
      <c r="F61" s="110"/>
      <c r="G61" s="127"/>
      <c r="H61" s="128"/>
      <c r="I61" s="12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3:24" ht="15.75">
      <c r="C62" s="114"/>
      <c r="D62" s="126"/>
      <c r="E62" s="109"/>
      <c r="F62" s="110"/>
      <c r="G62" s="127"/>
      <c r="H62" s="128"/>
      <c r="I62" s="12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3:24" ht="15.75">
      <c r="C63" s="114"/>
      <c r="D63" s="126"/>
      <c r="E63" s="109"/>
      <c r="F63" s="110"/>
      <c r="G63" s="111"/>
      <c r="H63" s="112"/>
      <c r="I63" s="11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3:24" ht="15.75">
      <c r="C64" s="130"/>
      <c r="D64" s="126"/>
      <c r="E64" s="131"/>
      <c r="F64" s="110"/>
      <c r="G64" s="111"/>
      <c r="H64" s="132"/>
      <c r="I64" s="13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3:43" ht="15.75">
      <c r="C65" s="114"/>
      <c r="D65" s="126"/>
      <c r="E65" s="109"/>
      <c r="F65" s="110"/>
      <c r="G65" s="111"/>
      <c r="H65" s="112"/>
      <c r="I65" s="11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3:43" ht="15.75">
      <c r="C66" s="114"/>
      <c r="D66" s="126"/>
      <c r="E66" s="109"/>
      <c r="F66" s="110"/>
      <c r="G66" s="111"/>
      <c r="H66" s="112"/>
      <c r="I66" s="11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3:43" ht="15.75">
      <c r="C67" s="114"/>
      <c r="D67" s="126"/>
      <c r="E67" s="109"/>
      <c r="F67" s="110"/>
      <c r="G67" s="111"/>
      <c r="H67" s="112"/>
      <c r="I67" s="11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3:43" ht="15.75">
      <c r="C68" s="130"/>
      <c r="D68" s="126"/>
      <c r="E68" s="131"/>
      <c r="F68" s="110"/>
      <c r="G68" s="111"/>
      <c r="H68" s="132"/>
      <c r="I68" s="13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AL68" s="134" t="s">
        <v>46</v>
      </c>
      <c r="AM68" s="135"/>
      <c r="AN68" s="136">
        <v>15</v>
      </c>
      <c r="AO68" s="137" t="e">
        <f>AN68/#REF!</f>
        <v>#REF!</v>
      </c>
      <c r="AP68" s="136" t="e">
        <f>#REF!+#REF!+#REF!</f>
        <v>#REF!</v>
      </c>
      <c r="AQ68" s="137"/>
    </row>
    <row r="69" spans="3:43"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3:43"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3:43"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3:43"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3:43"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3:43"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3:43"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3:43"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</sheetData>
  <mergeCells count="5">
    <mergeCell ref="G1:I1"/>
    <mergeCell ref="E2:I2"/>
    <mergeCell ref="E5:E6"/>
    <mergeCell ref="I5:I6"/>
    <mergeCell ref="AL68:AM6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72"/>
  <sheetViews>
    <sheetView workbookViewId="0">
      <selection sqref="A1:XFD1048576"/>
    </sheetView>
  </sheetViews>
  <sheetFormatPr baseColWidth="10" defaultRowHeight="15"/>
  <cols>
    <col min="14" max="31" width="11.42578125" style="2"/>
  </cols>
  <sheetData>
    <row r="1" spans="1:33" ht="15.75">
      <c r="F1" s="4"/>
      <c r="G1" s="82" t="s">
        <v>0</v>
      </c>
      <c r="H1" s="82"/>
      <c r="I1" s="82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3" ht="15.75">
      <c r="E2" s="82" t="s">
        <v>1</v>
      </c>
      <c r="F2" s="82"/>
      <c r="G2" s="82"/>
      <c r="H2" s="82"/>
      <c r="I2" s="82"/>
      <c r="J2" s="4"/>
      <c r="K2" s="125"/>
      <c r="L2" s="125"/>
      <c r="M2" s="12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6.5">
      <c r="C3" s="138" t="s">
        <v>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75">
      <c r="A4" s="11"/>
      <c r="B4" s="7"/>
      <c r="G4" s="57"/>
      <c r="J4" s="57"/>
      <c r="K4" s="139"/>
      <c r="L4" s="139"/>
      <c r="M4" s="139"/>
      <c r="N4" s="3"/>
      <c r="O4" s="3"/>
      <c r="P4" s="3"/>
      <c r="Q4" s="3"/>
      <c r="R4" s="3"/>
      <c r="S4" s="3"/>
      <c r="T4" s="3"/>
      <c r="U4" s="3"/>
      <c r="V4" s="3"/>
      <c r="W4" s="3"/>
      <c r="X4" s="140"/>
      <c r="Y4" s="141"/>
      <c r="Z4" s="142"/>
      <c r="AA4" s="142"/>
      <c r="AB4" s="143"/>
      <c r="AC4" s="143"/>
      <c r="AD4" s="3"/>
      <c r="AE4" s="3"/>
      <c r="AF4" s="3"/>
      <c r="AG4" s="3"/>
    </row>
    <row r="5" spans="1:33" ht="15.75" thickBot="1">
      <c r="A5" s="11"/>
      <c r="B5" s="7"/>
      <c r="C5" s="94" t="s">
        <v>31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3" ht="16.5">
      <c r="A6" s="11"/>
      <c r="B6" s="7"/>
      <c r="C6" s="95" t="s">
        <v>32</v>
      </c>
      <c r="D6" s="96" t="s">
        <v>33</v>
      </c>
      <c r="E6" s="97" t="s">
        <v>34</v>
      </c>
      <c r="F6" s="98" t="s">
        <v>35</v>
      </c>
      <c r="G6" s="98" t="s">
        <v>36</v>
      </c>
      <c r="H6" s="99" t="s">
        <v>37</v>
      </c>
      <c r="I6" s="100" t="s">
        <v>38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33" ht="16.5" thickBot="1">
      <c r="A7" s="11"/>
      <c r="B7" s="7"/>
      <c r="C7" s="101" t="s">
        <v>39</v>
      </c>
      <c r="D7" s="102" t="s">
        <v>40</v>
      </c>
      <c r="E7" s="103"/>
      <c r="F7" s="104" t="s">
        <v>41</v>
      </c>
      <c r="G7" s="102" t="s">
        <v>42</v>
      </c>
      <c r="H7" s="105">
        <v>45291</v>
      </c>
      <c r="I7" s="10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33" ht="15.75">
      <c r="A8" s="11"/>
      <c r="B8" s="7"/>
      <c r="C8" s="114">
        <v>44958</v>
      </c>
      <c r="D8" s="108" t="s">
        <v>47</v>
      </c>
      <c r="E8" s="109">
        <v>46746</v>
      </c>
      <c r="F8" s="110">
        <v>12.2</v>
      </c>
      <c r="G8" s="111">
        <v>5.2999999999999999E-2</v>
      </c>
      <c r="H8" s="112"/>
      <c r="I8" s="11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33" ht="15.75">
      <c r="A9" s="11"/>
      <c r="B9" s="7"/>
      <c r="C9" s="114">
        <v>44979</v>
      </c>
      <c r="D9" s="108" t="s">
        <v>47</v>
      </c>
      <c r="E9" s="109">
        <v>46151</v>
      </c>
      <c r="F9" s="110">
        <v>65.55</v>
      </c>
      <c r="G9" s="111">
        <v>5.1499999999999997E-2</v>
      </c>
      <c r="H9" s="112"/>
      <c r="I9" s="11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33" ht="15.75">
      <c r="A10" s="11"/>
      <c r="B10" s="7"/>
      <c r="C10" s="114">
        <v>44986</v>
      </c>
      <c r="D10" s="108" t="s">
        <v>47</v>
      </c>
      <c r="E10" s="109">
        <v>46746</v>
      </c>
      <c r="F10" s="110">
        <v>40.6</v>
      </c>
      <c r="G10" s="111">
        <v>5.2499999999999998E-2</v>
      </c>
      <c r="H10" s="112"/>
      <c r="I10" s="11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33" ht="15.75">
      <c r="A11" s="11"/>
      <c r="B11" s="7"/>
      <c r="C11" s="114">
        <v>45035</v>
      </c>
      <c r="D11" s="108" t="s">
        <v>45</v>
      </c>
      <c r="E11" s="109">
        <v>46151</v>
      </c>
      <c r="F11" s="110">
        <v>146.6</v>
      </c>
      <c r="G11" s="111">
        <v>5.1499999999999997E-2</v>
      </c>
      <c r="H11" s="112"/>
      <c r="I11" s="11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33" ht="15.75">
      <c r="A12" s="11"/>
      <c r="B12" s="7"/>
      <c r="C12" s="114">
        <v>45042</v>
      </c>
      <c r="D12" s="108" t="s">
        <v>45</v>
      </c>
      <c r="E12" s="109">
        <v>46445</v>
      </c>
      <c r="F12" s="110">
        <v>100</v>
      </c>
      <c r="G12" s="111">
        <v>5.2499999999999998E-2</v>
      </c>
      <c r="H12" s="112"/>
      <c r="I12" s="11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33" ht="15.75">
      <c r="A13" s="11"/>
      <c r="B13" s="7"/>
      <c r="C13" s="114">
        <v>45077</v>
      </c>
      <c r="D13" s="108" t="s">
        <v>45</v>
      </c>
      <c r="E13" s="109">
        <v>46908</v>
      </c>
      <c r="F13" s="110">
        <v>3.7</v>
      </c>
      <c r="G13" s="111">
        <v>5.2499999999999998E-2</v>
      </c>
      <c r="H13" s="112"/>
      <c r="I13" s="11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33" ht="15.75">
      <c r="A14" s="11"/>
      <c r="B14" s="7"/>
      <c r="C14" s="114">
        <v>45098</v>
      </c>
      <c r="D14" s="108" t="s">
        <v>45</v>
      </c>
      <c r="E14" s="109">
        <v>46908</v>
      </c>
      <c r="F14" s="110">
        <v>0.1</v>
      </c>
      <c r="G14" s="111">
        <v>5.2699999999999997E-2</v>
      </c>
      <c r="H14" s="112"/>
      <c r="I14" s="11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33" ht="15.75">
      <c r="A15" s="11"/>
      <c r="B15" s="7"/>
      <c r="C15" s="114">
        <v>45133</v>
      </c>
      <c r="D15" s="108" t="s">
        <v>47</v>
      </c>
      <c r="E15" s="109">
        <v>46908</v>
      </c>
      <c r="F15" s="110">
        <v>1.01</v>
      </c>
      <c r="G15" s="111">
        <v>5.2699999999999997E-2</v>
      </c>
      <c r="H15" s="112"/>
      <c r="I15" s="11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33" ht="15.75">
      <c r="A16" s="11"/>
      <c r="B16" s="7"/>
      <c r="C16" s="114">
        <v>45161</v>
      </c>
      <c r="D16" s="108" t="s">
        <v>47</v>
      </c>
      <c r="E16" s="109">
        <v>46908</v>
      </c>
      <c r="F16" s="110">
        <v>12.686</v>
      </c>
      <c r="G16" s="111">
        <v>5.2699999999999997E-2</v>
      </c>
      <c r="H16" s="112"/>
      <c r="I16" s="11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>
      <c r="A17" s="11"/>
      <c r="B17" s="7"/>
      <c r="C17" s="114">
        <v>45175</v>
      </c>
      <c r="D17" s="108" t="s">
        <v>47</v>
      </c>
      <c r="E17" s="109">
        <v>46908</v>
      </c>
      <c r="F17" s="110">
        <v>3.4</v>
      </c>
      <c r="G17" s="111">
        <v>5.2499999999999998E-2</v>
      </c>
      <c r="H17" s="112"/>
      <c r="I17" s="11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>
      <c r="A18" s="11"/>
      <c r="B18" s="7"/>
      <c r="C18" s="114">
        <v>45203</v>
      </c>
      <c r="D18" s="108" t="s">
        <v>47</v>
      </c>
      <c r="E18" s="109">
        <v>46908</v>
      </c>
      <c r="F18" s="110">
        <v>11.3</v>
      </c>
      <c r="G18" s="111">
        <v>5.2499999999999998E-2</v>
      </c>
      <c r="H18" s="112"/>
      <c r="I18" s="11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>
      <c r="A19" s="11"/>
      <c r="B19" s="7"/>
      <c r="C19" s="114">
        <v>45217</v>
      </c>
      <c r="D19" s="108" t="s">
        <v>47</v>
      </c>
      <c r="E19" s="109">
        <v>47048</v>
      </c>
      <c r="F19" s="110">
        <v>9.5</v>
      </c>
      <c r="G19" s="111">
        <v>5.2499999999999998E-2</v>
      </c>
      <c r="H19" s="112"/>
      <c r="I19" s="11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>
      <c r="A20" s="11"/>
      <c r="B20" s="7"/>
      <c r="C20" s="114">
        <v>45238</v>
      </c>
      <c r="D20" s="108" t="s">
        <v>47</v>
      </c>
      <c r="E20" s="109">
        <v>47048</v>
      </c>
      <c r="F20" s="110">
        <v>13.7</v>
      </c>
      <c r="G20" s="111">
        <v>5.2499999999999998E-2</v>
      </c>
      <c r="H20" s="112"/>
      <c r="I20" s="11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>
      <c r="A21" s="11"/>
      <c r="B21" s="7"/>
      <c r="C21" s="114">
        <v>45245</v>
      </c>
      <c r="D21" s="108" t="s">
        <v>47</v>
      </c>
      <c r="E21" s="109">
        <v>45697</v>
      </c>
      <c r="F21" s="110">
        <v>90</v>
      </c>
      <c r="G21" s="111">
        <v>4.9599999999999998E-2</v>
      </c>
      <c r="H21" s="112"/>
      <c r="I21" s="11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>
      <c r="A22" s="11"/>
      <c r="B22" s="7"/>
      <c r="C22" s="114">
        <v>45252</v>
      </c>
      <c r="D22" s="108" t="s">
        <v>47</v>
      </c>
      <c r="E22" s="109">
        <v>47048</v>
      </c>
      <c r="F22" s="110">
        <v>6.008</v>
      </c>
      <c r="G22" s="111">
        <v>5.2499999999999998E-2</v>
      </c>
      <c r="H22" s="112"/>
      <c r="I22" s="11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>
      <c r="A23" s="11"/>
      <c r="B23" s="7"/>
      <c r="C23" s="114">
        <v>45280</v>
      </c>
      <c r="D23" s="108" t="s">
        <v>47</v>
      </c>
      <c r="E23" s="109">
        <v>47048</v>
      </c>
      <c r="F23" s="110">
        <v>1.2809999999999999</v>
      </c>
      <c r="G23" s="111">
        <v>5.2499999999999998E-2</v>
      </c>
      <c r="H23" s="112"/>
      <c r="I23" s="11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6.5" thickBot="1">
      <c r="A24" s="11"/>
      <c r="B24" s="7"/>
      <c r="C24" s="115">
        <v>45287</v>
      </c>
      <c r="D24" s="116" t="s">
        <v>47</v>
      </c>
      <c r="E24" s="117">
        <v>45927</v>
      </c>
      <c r="F24" s="118">
        <v>42.8</v>
      </c>
      <c r="G24" s="119">
        <v>0.05</v>
      </c>
      <c r="H24" s="120">
        <f>SUM(F8:F24)</f>
        <v>560.43499999999983</v>
      </c>
      <c r="I24" s="121">
        <f>'[1]marché primaire'!J19</f>
        <v>1021.5649999999999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>
      <c r="A25" s="11"/>
      <c r="B25" s="7"/>
      <c r="C25" s="114">
        <v>44951</v>
      </c>
      <c r="D25" s="108" t="s">
        <v>48</v>
      </c>
      <c r="E25" s="109">
        <v>47512</v>
      </c>
      <c r="F25" s="110">
        <v>129.05000000000001</v>
      </c>
      <c r="G25" s="111">
        <v>6.5000000000000002E-2</v>
      </c>
      <c r="H25" s="112"/>
      <c r="I25" s="11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>
      <c r="A26" s="11"/>
      <c r="B26" s="7"/>
      <c r="C26" s="114">
        <v>45049</v>
      </c>
      <c r="D26" s="108" t="s">
        <v>48</v>
      </c>
      <c r="E26" s="109">
        <v>47610</v>
      </c>
      <c r="F26" s="110">
        <v>15</v>
      </c>
      <c r="G26" s="111">
        <v>6.4999500000000002E-2</v>
      </c>
      <c r="H26" s="112"/>
      <c r="I26" s="1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>
      <c r="A27" s="11"/>
      <c r="B27" s="7"/>
      <c r="C27" s="114">
        <v>45063</v>
      </c>
      <c r="D27" s="108" t="s">
        <v>48</v>
      </c>
      <c r="E27" s="109">
        <v>47610</v>
      </c>
      <c r="F27" s="110">
        <v>33</v>
      </c>
      <c r="G27" s="111">
        <v>6.4990000000000006E-2</v>
      </c>
      <c r="H27" s="112"/>
      <c r="I27" s="11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>
      <c r="A28" s="11"/>
      <c r="B28" s="7"/>
      <c r="C28" s="114">
        <v>45091</v>
      </c>
      <c r="D28" s="108" t="s">
        <v>48</v>
      </c>
      <c r="E28" s="109">
        <v>47652</v>
      </c>
      <c r="F28" s="110">
        <v>11.045</v>
      </c>
      <c r="G28" s="111">
        <v>6.5869999999999998E-2</v>
      </c>
      <c r="H28" s="112"/>
      <c r="I28" s="11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>
      <c r="A29" s="11"/>
      <c r="B29" s="7"/>
      <c r="C29" s="114">
        <v>45224</v>
      </c>
      <c r="D29" s="108" t="s">
        <v>48</v>
      </c>
      <c r="E29" s="109">
        <v>11260</v>
      </c>
      <c r="F29" s="110">
        <v>16.309999999999999</v>
      </c>
      <c r="G29" s="111">
        <v>6.5989999999999993E-2</v>
      </c>
      <c r="H29" s="112"/>
      <c r="I29" s="11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6.5" thickBot="1">
      <c r="A30" s="11"/>
      <c r="B30" s="7"/>
      <c r="C30" s="115">
        <v>45287</v>
      </c>
      <c r="D30" s="116" t="s">
        <v>48</v>
      </c>
      <c r="E30" s="117">
        <v>11260</v>
      </c>
      <c r="F30" s="118">
        <v>0.5</v>
      </c>
      <c r="G30" s="119">
        <v>6.6000000000000003E-2</v>
      </c>
      <c r="H30" s="120">
        <f>SUM(F25:F30)</f>
        <v>204.905</v>
      </c>
      <c r="I30" s="121">
        <f>'[1]marché primaire'!K19</f>
        <v>402.03899999999999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>
      <c r="A31" s="11"/>
      <c r="B31" s="7"/>
      <c r="C31" s="114">
        <v>45168</v>
      </c>
      <c r="D31" s="108" t="s">
        <v>49</v>
      </c>
      <c r="E31" s="109">
        <v>48825</v>
      </c>
      <c r="F31" s="110">
        <v>5.9989999999999997</v>
      </c>
      <c r="G31" s="111">
        <v>6.9900000000000004E-2</v>
      </c>
      <c r="H31" s="112"/>
      <c r="I31" s="11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>
      <c r="A32" s="11"/>
      <c r="B32" s="7"/>
      <c r="C32" s="114">
        <v>45259</v>
      </c>
      <c r="D32" s="108" t="s">
        <v>49</v>
      </c>
      <c r="E32" s="109">
        <v>48916</v>
      </c>
      <c r="F32" s="110">
        <v>18.8</v>
      </c>
      <c r="G32" s="111">
        <v>6.9889999999999994E-2</v>
      </c>
      <c r="H32" s="112"/>
      <c r="I32" s="11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43" ht="16.5" thickBot="1">
      <c r="A33" s="11"/>
      <c r="B33" s="7"/>
      <c r="C33" s="115">
        <v>45273</v>
      </c>
      <c r="D33" s="116" t="s">
        <v>49</v>
      </c>
      <c r="E33" s="117">
        <v>47537</v>
      </c>
      <c r="F33" s="118">
        <v>33.4</v>
      </c>
      <c r="G33" s="119">
        <v>6.6500000000000004E-2</v>
      </c>
      <c r="H33" s="120">
        <f>SUM(F31:F33)</f>
        <v>58.198999999999998</v>
      </c>
      <c r="I33" s="121">
        <f>'[1]marché primaire'!L19</f>
        <v>218.76000000000002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43" ht="15.75">
      <c r="A34" s="11"/>
      <c r="B34" s="7"/>
      <c r="C34" s="114">
        <v>45014</v>
      </c>
      <c r="D34" s="108" t="s">
        <v>50</v>
      </c>
      <c r="E34" s="109">
        <v>12530</v>
      </c>
      <c r="F34" s="110">
        <v>99.75</v>
      </c>
      <c r="G34" s="111">
        <v>7.0432999999999996E-2</v>
      </c>
      <c r="H34" s="112"/>
      <c r="I34" s="11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43" ht="15.75">
      <c r="A35" s="11"/>
      <c r="B35" s="7"/>
      <c r="C35" s="114">
        <v>45189</v>
      </c>
      <c r="D35" s="108" t="s">
        <v>50</v>
      </c>
      <c r="E35" s="109">
        <v>50672</v>
      </c>
      <c r="F35" s="110">
        <v>21.8</v>
      </c>
      <c r="G35" s="111">
        <v>7.9500000000000001E-2</v>
      </c>
      <c r="H35" s="112"/>
      <c r="I35" s="11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43" ht="16.5" thickBot="1">
      <c r="A36" s="11"/>
      <c r="B36" s="7"/>
      <c r="C36" s="115">
        <v>45266</v>
      </c>
      <c r="D36" s="116" t="s">
        <v>50</v>
      </c>
      <c r="E36" s="117">
        <v>48923</v>
      </c>
      <c r="F36" s="118">
        <v>19.7</v>
      </c>
      <c r="G36" s="119">
        <v>7.9500000000000001E-2</v>
      </c>
      <c r="H36" s="120">
        <f>SUM(F34:F36)</f>
        <v>141.25</v>
      </c>
      <c r="I36" s="121">
        <f>'[1]marché primaire'!M18</f>
        <v>402.435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43" ht="16.5">
      <c r="B37" s="7"/>
      <c r="I37" s="144" t="s">
        <v>51</v>
      </c>
      <c r="K37" s="14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43" ht="16.5">
      <c r="B38" s="7"/>
      <c r="K38" s="145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43" ht="16.5">
      <c r="B39" s="7"/>
      <c r="C39" s="146" t="s">
        <v>52</v>
      </c>
      <c r="D39" s="147"/>
      <c r="E39" s="148"/>
      <c r="F39" s="147"/>
      <c r="K39" s="14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43" ht="17.25" thickBot="1">
      <c r="B40" s="7"/>
      <c r="G40" s="149" t="s">
        <v>5</v>
      </c>
      <c r="H40" s="149"/>
      <c r="I40" s="149"/>
      <c r="K40" s="14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43" ht="17.25" thickBot="1">
      <c r="B41" s="7"/>
      <c r="C41" s="150" t="s">
        <v>53</v>
      </c>
      <c r="D41" s="151"/>
      <c r="E41" s="152"/>
      <c r="F41" s="153" t="s">
        <v>54</v>
      </c>
      <c r="G41" s="154"/>
      <c r="H41" s="153" t="s">
        <v>55</v>
      </c>
      <c r="I41" s="15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43" ht="15.75">
      <c r="B42" s="7"/>
      <c r="C42" s="155" t="s">
        <v>56</v>
      </c>
      <c r="D42" s="156"/>
      <c r="E42" s="157"/>
      <c r="F42" s="158" t="s">
        <v>57</v>
      </c>
      <c r="G42" s="159" t="s">
        <v>42</v>
      </c>
      <c r="H42" s="158" t="s">
        <v>57</v>
      </c>
      <c r="I42" s="159" t="s">
        <v>42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43" ht="16.5" thickBot="1">
      <c r="B43" s="7"/>
      <c r="C43" s="160"/>
      <c r="D43" s="161"/>
      <c r="E43" s="162"/>
      <c r="F43" s="163" t="s">
        <v>58</v>
      </c>
      <c r="G43" s="164"/>
      <c r="H43" s="163" t="s">
        <v>58</v>
      </c>
      <c r="I43" s="16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43" ht="16.5">
      <c r="B44" s="7"/>
      <c r="C44" s="165" t="s">
        <v>59</v>
      </c>
      <c r="D44" s="166"/>
      <c r="E44" s="167"/>
      <c r="F44" s="168">
        <v>52.53</v>
      </c>
      <c r="G44" s="137">
        <f>F44/F53</f>
        <v>6.7698969630188108E-2</v>
      </c>
      <c r="H44" s="169">
        <v>29.8</v>
      </c>
      <c r="I44" s="137">
        <f>H44/H53</f>
        <v>5.2078418214164625E-2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43" ht="16.5">
      <c r="B45" s="7"/>
      <c r="C45" s="165" t="s">
        <v>60</v>
      </c>
      <c r="D45" s="166"/>
      <c r="E45" s="167"/>
      <c r="F45" s="170">
        <v>87.135000000000005</v>
      </c>
      <c r="G45" s="137">
        <f>F45/F53</f>
        <v>0.11229677743625434</v>
      </c>
      <c r="H45" s="136">
        <v>72.347999999999999</v>
      </c>
      <c r="I45" s="137">
        <f t="shared" ref="I45:I52" si="0">H45/H$53</f>
        <v>0.12643521479726116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43" ht="17.25" thickBot="1">
      <c r="B46" s="7"/>
      <c r="C46" s="165" t="s">
        <v>61</v>
      </c>
      <c r="D46" s="166"/>
      <c r="E46" s="167"/>
      <c r="F46" s="171">
        <v>179.14</v>
      </c>
      <c r="G46" s="137">
        <f>F46/F$53</f>
        <v>0.23086985378929936</v>
      </c>
      <c r="H46" s="136">
        <v>61.4</v>
      </c>
      <c r="I46" s="137">
        <f t="shared" si="0"/>
        <v>0.10730251269629892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43" ht="17.25" thickBot="1">
      <c r="B47" s="7"/>
      <c r="C47" s="165" t="s">
        <v>62</v>
      </c>
      <c r="D47" s="166"/>
      <c r="E47" s="167"/>
      <c r="F47" s="171">
        <v>80.974999999999994</v>
      </c>
      <c r="G47" s="137">
        <f t="shared" ref="G47:G52" si="1">F47/F$53</f>
        <v>0.10435796812877367</v>
      </c>
      <c r="H47" s="136">
        <v>113.25</v>
      </c>
      <c r="I47" s="137">
        <f t="shared" si="0"/>
        <v>0.19791546519309208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AL47" s="172" t="s">
        <v>53</v>
      </c>
      <c r="AM47" s="173"/>
      <c r="AN47" s="153" t="s">
        <v>63</v>
      </c>
      <c r="AO47" s="154"/>
      <c r="AP47" s="153" t="s">
        <v>64</v>
      </c>
      <c r="AQ47" s="154"/>
    </row>
    <row r="48" spans="1:43" ht="17.25" thickBot="1">
      <c r="B48" s="7"/>
      <c r="C48" s="165" t="s">
        <v>65</v>
      </c>
      <c r="D48" s="166"/>
      <c r="E48" s="167"/>
      <c r="F48" s="171">
        <v>66.709999999999994</v>
      </c>
      <c r="G48" s="137">
        <f t="shared" si="1"/>
        <v>8.5973696250330245E-2</v>
      </c>
      <c r="H48" s="136">
        <v>32.057000000000002</v>
      </c>
      <c r="I48" s="137">
        <f t="shared" si="0"/>
        <v>5.6022746734613271E-2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AL48" s="174"/>
      <c r="AM48" s="175"/>
      <c r="AN48" s="176"/>
      <c r="AO48" s="177"/>
      <c r="AP48" s="176"/>
      <c r="AQ48" s="177"/>
    </row>
    <row r="49" spans="2:43" ht="16.5">
      <c r="B49" s="7"/>
      <c r="C49" s="165" t="s">
        <v>46</v>
      </c>
      <c r="D49" s="166"/>
      <c r="E49" s="167"/>
      <c r="F49" s="171">
        <v>250.4</v>
      </c>
      <c r="G49" s="137">
        <f t="shared" si="1"/>
        <v>0.32270744327810968</v>
      </c>
      <c r="H49" s="136">
        <v>174.589</v>
      </c>
      <c r="I49" s="137">
        <f t="shared" si="0"/>
        <v>0.30511137441586539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AL49" s="178" t="s">
        <v>56</v>
      </c>
      <c r="AM49" s="179"/>
      <c r="AN49" s="158" t="s">
        <v>57</v>
      </c>
      <c r="AO49" s="159" t="s">
        <v>42</v>
      </c>
      <c r="AP49" s="158" t="s">
        <v>57</v>
      </c>
      <c r="AQ49" s="159" t="s">
        <v>42</v>
      </c>
    </row>
    <row r="50" spans="2:43" ht="17.25" thickBot="1">
      <c r="B50" s="7"/>
      <c r="C50" s="165" t="s">
        <v>66</v>
      </c>
      <c r="D50" s="166"/>
      <c r="E50" s="167"/>
      <c r="F50" s="171">
        <v>59.045000000000002</v>
      </c>
      <c r="G50" s="137">
        <f t="shared" si="1"/>
        <v>7.6095291487044664E-2</v>
      </c>
      <c r="H50" s="136">
        <v>16.87</v>
      </c>
      <c r="I50" s="137">
        <f t="shared" si="0"/>
        <v>2.948197702258246E-2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AL50" s="180"/>
      <c r="AM50" s="181"/>
      <c r="AN50" s="163" t="s">
        <v>58</v>
      </c>
      <c r="AO50" s="164"/>
      <c r="AP50" s="163" t="s">
        <v>58</v>
      </c>
      <c r="AQ50" s="164"/>
    </row>
    <row r="51" spans="2:43" ht="17.25" thickBot="1">
      <c r="B51" s="7"/>
      <c r="C51" s="165" t="s">
        <v>67</v>
      </c>
      <c r="D51" s="166"/>
      <c r="E51" s="167"/>
      <c r="F51" s="171">
        <v>0</v>
      </c>
      <c r="G51" s="137">
        <f t="shared" si="1"/>
        <v>0</v>
      </c>
      <c r="H51" s="136">
        <v>52.2</v>
      </c>
      <c r="I51" s="137">
        <f t="shared" si="0"/>
        <v>9.1224611771120595E-2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AL51" s="182"/>
      <c r="AM51" s="183"/>
      <c r="AN51" s="184"/>
      <c r="AO51" s="185"/>
      <c r="AP51" s="184"/>
      <c r="AQ51" s="185"/>
    </row>
    <row r="52" spans="2:43" ht="17.25" thickBot="1">
      <c r="B52" s="7"/>
      <c r="C52" s="186" t="s">
        <v>68</v>
      </c>
      <c r="D52" s="187"/>
      <c r="E52" s="188"/>
      <c r="F52" s="171">
        <v>0</v>
      </c>
      <c r="G52" s="137">
        <f t="shared" si="1"/>
        <v>0</v>
      </c>
      <c r="H52" s="136">
        <v>19.7</v>
      </c>
      <c r="I52" s="137">
        <f t="shared" si="0"/>
        <v>3.4427679155001445E-2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AL52" s="189" t="s">
        <v>59</v>
      </c>
      <c r="AM52" s="190"/>
      <c r="AN52" s="169">
        <v>3</v>
      </c>
      <c r="AO52" s="137">
        <f>AN52/AN$59</f>
        <v>0.08</v>
      </c>
      <c r="AP52" s="169" t="e">
        <f>#REF!+#REF!+#REF!</f>
        <v>#REF!</v>
      </c>
      <c r="AQ52" s="137" t="e">
        <f>AP52/AP$59</f>
        <v>#REF!</v>
      </c>
    </row>
    <row r="53" spans="2:43" ht="17.25" thickBot="1">
      <c r="B53" s="7"/>
      <c r="C53" s="191" t="s">
        <v>69</v>
      </c>
      <c r="D53" s="192"/>
      <c r="E53" s="193"/>
      <c r="F53" s="194">
        <f>SUM(F44:F52)</f>
        <v>775.93499999999995</v>
      </c>
      <c r="G53" s="195">
        <f>SUM(G44:G52)</f>
        <v>1.0000000000000002</v>
      </c>
      <c r="H53" s="194">
        <f>SUM(H44:H52)</f>
        <v>572.21400000000006</v>
      </c>
      <c r="I53" s="196">
        <f>SUM(I44:I52)</f>
        <v>1</v>
      </c>
      <c r="K53" s="197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AL53" s="134" t="s">
        <v>60</v>
      </c>
      <c r="AM53" s="135"/>
      <c r="AN53" s="136">
        <v>4.5</v>
      </c>
      <c r="AO53" s="137">
        <f>AN53/AN$59</f>
        <v>0.12</v>
      </c>
      <c r="AP53" s="136" t="e">
        <f>#REF!+#REF!+#REF!</f>
        <v>#REF!</v>
      </c>
      <c r="AQ53" s="137" t="e">
        <f>AP53/AP$59</f>
        <v>#REF!</v>
      </c>
    </row>
    <row r="54" spans="2:43" ht="15.75">
      <c r="B54" s="7"/>
      <c r="F54" s="144"/>
      <c r="G54" s="14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AL54" s="134" t="s">
        <v>61</v>
      </c>
      <c r="AM54" s="135"/>
      <c r="AN54" s="136">
        <v>10</v>
      </c>
      <c r="AO54" s="137">
        <f>AN54/AN$59</f>
        <v>0.26666666666666666</v>
      </c>
      <c r="AP54" s="136" t="e">
        <f>#REF!+#REF!+#REF!</f>
        <v>#REF!</v>
      </c>
      <c r="AQ54" s="137" t="e">
        <f>AP54/AP$59</f>
        <v>#REF!</v>
      </c>
    </row>
    <row r="55" spans="2:43" ht="15.75"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AL55" s="134" t="s">
        <v>62</v>
      </c>
      <c r="AM55" s="135"/>
      <c r="AN55" s="136">
        <v>5</v>
      </c>
      <c r="AO55" s="137">
        <f>AN55/AN$59</f>
        <v>0.13333333333333333</v>
      </c>
      <c r="AP55" s="136" t="e">
        <f>#REF!+#REF!+#REF!</f>
        <v>#REF!</v>
      </c>
      <c r="AQ55" s="137"/>
    </row>
    <row r="56" spans="2:43" ht="15.75"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AL56" s="134" t="s">
        <v>46</v>
      </c>
      <c r="AM56" s="135"/>
      <c r="AN56" s="136">
        <v>15</v>
      </c>
      <c r="AO56" s="137">
        <f>AN56/AN$59</f>
        <v>0.4</v>
      </c>
      <c r="AP56" s="136" t="e">
        <f>#REF!+#REF!+#REF!</f>
        <v>#REF!</v>
      </c>
      <c r="AQ56" s="137"/>
    </row>
    <row r="57" spans="2:43" ht="15.75"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AL57" s="198" t="s">
        <v>66</v>
      </c>
      <c r="AM57" s="199"/>
      <c r="AN57" s="136">
        <v>0</v>
      </c>
      <c r="AO57" s="137"/>
      <c r="AP57" s="136" t="e">
        <f>#REF!+#REF!+#REF!</f>
        <v>#REF!</v>
      </c>
      <c r="AQ57" s="137" t="e">
        <f>AP57/AP$59</f>
        <v>#REF!</v>
      </c>
    </row>
    <row r="58" spans="2:43" ht="16.5" thickBot="1"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AL58" s="134" t="s">
        <v>67</v>
      </c>
      <c r="AM58" s="135"/>
      <c r="AN58" s="136">
        <v>0</v>
      </c>
      <c r="AO58" s="137"/>
      <c r="AP58" s="136" t="e">
        <f>#REF!+#REF!+#REF!</f>
        <v>#REF!</v>
      </c>
      <c r="AQ58" s="137" t="e">
        <f>AP58/AP$59</f>
        <v>#REF!</v>
      </c>
    </row>
    <row r="59" spans="2:43" ht="15.75" thickBot="1"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AL59" s="200" t="s">
        <v>69</v>
      </c>
      <c r="AM59" s="201"/>
      <c r="AN59" s="194">
        <f>SUM(AN52:AN58)</f>
        <v>37.5</v>
      </c>
      <c r="AO59" s="195">
        <f>SUM(AO52:AO58)</f>
        <v>1</v>
      </c>
      <c r="AP59" s="202" t="e">
        <f>SUM(AP52:AP58)</f>
        <v>#REF!</v>
      </c>
      <c r="AQ59" s="196" t="e">
        <f>+AQ52+AQ53+AQ54+AQ55+AQ56+AQ57+AQ58</f>
        <v>#REF!</v>
      </c>
    </row>
    <row r="60" spans="2:43"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AP60" s="203" t="s">
        <v>51</v>
      </c>
      <c r="AQ60" s="203"/>
    </row>
    <row r="61" spans="2:43"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2:43"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2:43"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2:43"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1:24"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1:24"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1:24"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1:24"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1:24"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1:24"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1:24"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1:24"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</sheetData>
  <mergeCells count="34">
    <mergeCell ref="AL55:AM55"/>
    <mergeCell ref="AL56:AM56"/>
    <mergeCell ref="AL58:AM58"/>
    <mergeCell ref="AP60:AQ60"/>
    <mergeCell ref="C51:D51"/>
    <mergeCell ref="C52:D52"/>
    <mergeCell ref="AL52:AM52"/>
    <mergeCell ref="C53:E53"/>
    <mergeCell ref="AL53:AM53"/>
    <mergeCell ref="AL54:AM54"/>
    <mergeCell ref="C47:D47"/>
    <mergeCell ref="AL47:AM47"/>
    <mergeCell ref="AN47:AO47"/>
    <mergeCell ref="AP47:AQ47"/>
    <mergeCell ref="C48:D48"/>
    <mergeCell ref="C49:D49"/>
    <mergeCell ref="AL49:AM50"/>
    <mergeCell ref="AO49:AO50"/>
    <mergeCell ref="AQ49:AQ50"/>
    <mergeCell ref="C50:D50"/>
    <mergeCell ref="C42:E43"/>
    <mergeCell ref="G42:G43"/>
    <mergeCell ref="I42:I43"/>
    <mergeCell ref="C44:D44"/>
    <mergeCell ref="C45:D45"/>
    <mergeCell ref="C46:D46"/>
    <mergeCell ref="G1:I1"/>
    <mergeCell ref="E2:I2"/>
    <mergeCell ref="E6:E7"/>
    <mergeCell ref="I6:I7"/>
    <mergeCell ref="G40:I40"/>
    <mergeCell ref="C41:E41"/>
    <mergeCell ref="F41:G41"/>
    <mergeCell ref="H41:I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E64"/>
  <sheetViews>
    <sheetView tabSelected="1" topLeftCell="A28" workbookViewId="0">
      <selection activeCell="M15" sqref="M15"/>
    </sheetView>
  </sheetViews>
  <sheetFormatPr baseColWidth="10" defaultRowHeight="12.75"/>
  <cols>
    <col min="1" max="13" width="11.42578125" style="204"/>
    <col min="14" max="31" width="11.42578125" style="209"/>
    <col min="32" max="16384" width="11.42578125" style="204"/>
  </cols>
  <sheetData>
    <row r="1" spans="2:57" ht="14.25">
      <c r="B1" s="205"/>
      <c r="C1" s="206"/>
      <c r="D1" s="206"/>
      <c r="E1" s="206"/>
      <c r="F1" s="207"/>
      <c r="G1" s="208" t="s">
        <v>0</v>
      </c>
      <c r="H1" s="208"/>
      <c r="I1" s="208"/>
      <c r="J1" s="207"/>
      <c r="AD1" s="210"/>
      <c r="AE1" s="210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</row>
    <row r="2" spans="2:57" ht="14.25">
      <c r="B2" s="205"/>
      <c r="C2" s="206"/>
      <c r="D2" s="206"/>
      <c r="E2" s="208" t="s">
        <v>1</v>
      </c>
      <c r="F2" s="208"/>
      <c r="G2" s="208"/>
      <c r="H2" s="208"/>
      <c r="I2" s="208"/>
      <c r="J2" s="207"/>
      <c r="K2" s="207"/>
      <c r="L2" s="207"/>
      <c r="M2" s="207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0"/>
      <c r="AE2" s="210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</row>
    <row r="3" spans="2:57" ht="16.5">
      <c r="B3" s="205"/>
      <c r="C3" s="213" t="s">
        <v>2</v>
      </c>
      <c r="D3" s="214"/>
      <c r="E3" s="214"/>
      <c r="F3" s="214"/>
      <c r="G3" s="214"/>
      <c r="H3" s="214"/>
      <c r="I3" s="214"/>
      <c r="J3" s="215"/>
      <c r="K3" s="215"/>
      <c r="L3" s="215"/>
      <c r="M3" s="215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0"/>
      <c r="AE3" s="210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</row>
    <row r="4" spans="2:57" ht="16.5">
      <c r="B4" s="216"/>
      <c r="C4" s="217" t="s">
        <v>52</v>
      </c>
      <c r="D4" s="218"/>
      <c r="E4" s="219"/>
      <c r="F4" s="218"/>
      <c r="I4" s="220"/>
      <c r="AA4" s="221"/>
      <c r="AB4" s="221"/>
      <c r="AC4" s="221"/>
      <c r="AD4" s="222"/>
      <c r="AE4" s="222"/>
      <c r="AF4" s="223"/>
      <c r="AG4" s="223"/>
      <c r="AH4" s="223"/>
      <c r="AI4" s="223"/>
      <c r="AJ4" s="223"/>
      <c r="AK4" s="223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</row>
    <row r="5" spans="2:57" ht="15" thickBot="1">
      <c r="B5" s="216"/>
      <c r="G5" s="224" t="s">
        <v>5</v>
      </c>
      <c r="H5" s="224"/>
      <c r="I5" s="224"/>
      <c r="AA5" s="221"/>
      <c r="AB5" s="221"/>
      <c r="AC5" s="221"/>
      <c r="AD5" s="222"/>
      <c r="AE5" s="222"/>
      <c r="AF5" s="223"/>
      <c r="AG5" s="223"/>
      <c r="AH5" s="223"/>
      <c r="AI5" s="223"/>
      <c r="AJ5" s="223"/>
      <c r="AK5" s="223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</row>
    <row r="6" spans="2:57" ht="17.25" thickBot="1">
      <c r="B6" s="216"/>
      <c r="C6" s="225" t="s">
        <v>53</v>
      </c>
      <c r="D6" s="226"/>
      <c r="E6" s="227"/>
      <c r="F6" s="153" t="s">
        <v>54</v>
      </c>
      <c r="G6" s="154"/>
      <c r="H6" s="153" t="s">
        <v>55</v>
      </c>
      <c r="I6" s="154"/>
      <c r="AA6" s="221"/>
      <c r="AB6" s="221"/>
      <c r="AC6" s="221"/>
      <c r="AD6" s="222"/>
      <c r="AE6" s="222"/>
      <c r="AF6" s="223"/>
      <c r="AG6" s="223"/>
      <c r="AH6" s="223"/>
      <c r="AI6" s="223"/>
      <c r="AJ6" s="223"/>
      <c r="AK6" s="223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</row>
    <row r="7" spans="2:57" ht="15">
      <c r="B7" s="216"/>
      <c r="C7" s="228" t="s">
        <v>56</v>
      </c>
      <c r="D7" s="229"/>
      <c r="E7" s="230"/>
      <c r="F7" s="231" t="s">
        <v>57</v>
      </c>
      <c r="G7" s="232" t="s">
        <v>42</v>
      </c>
      <c r="H7" s="231" t="s">
        <v>57</v>
      </c>
      <c r="I7" s="232" t="s">
        <v>42</v>
      </c>
      <c r="AA7" s="221"/>
      <c r="AB7" s="221"/>
      <c r="AC7" s="221"/>
      <c r="AD7" s="222"/>
      <c r="AE7" s="222"/>
      <c r="AF7" s="223"/>
      <c r="AG7" s="223"/>
      <c r="AH7" s="223"/>
      <c r="AI7" s="223"/>
      <c r="AJ7" s="223"/>
      <c r="AK7" s="223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</row>
    <row r="8" spans="2:57" ht="15.75" thickBot="1">
      <c r="B8" s="216"/>
      <c r="C8" s="233"/>
      <c r="D8" s="234"/>
      <c r="E8" s="235"/>
      <c r="F8" s="236" t="s">
        <v>58</v>
      </c>
      <c r="G8" s="237"/>
      <c r="H8" s="236" t="s">
        <v>58</v>
      </c>
      <c r="I8" s="237"/>
      <c r="AA8" s="221"/>
      <c r="AB8" s="221"/>
      <c r="AC8" s="221"/>
      <c r="AD8" s="222"/>
      <c r="AE8" s="222"/>
      <c r="AF8" s="223"/>
      <c r="AG8" s="223"/>
      <c r="AH8" s="223"/>
      <c r="AI8" s="223"/>
      <c r="AJ8" s="223"/>
      <c r="AK8" s="223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</row>
    <row r="9" spans="2:57" ht="16.5">
      <c r="B9" s="216"/>
      <c r="C9" s="238" t="s">
        <v>59</v>
      </c>
      <c r="D9" s="239"/>
      <c r="E9" s="240"/>
      <c r="F9" s="241">
        <v>52.53</v>
      </c>
      <c r="G9" s="242">
        <f>F9/F18</f>
        <v>6.7698969630188108E-2</v>
      </c>
      <c r="H9" s="243">
        <v>29.8</v>
      </c>
      <c r="I9" s="242">
        <f>H9/H18</f>
        <v>5.2078418214164625E-2</v>
      </c>
      <c r="AA9" s="221"/>
      <c r="AB9" s="221"/>
      <c r="AC9" s="221"/>
      <c r="AD9" s="222"/>
      <c r="AE9" s="222"/>
      <c r="AF9" s="223"/>
      <c r="AG9" s="223"/>
      <c r="AH9" s="223"/>
      <c r="AI9" s="223"/>
      <c r="AJ9" s="223"/>
      <c r="AK9" s="223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</row>
    <row r="10" spans="2:57" ht="16.5">
      <c r="B10" s="216"/>
      <c r="C10" s="244" t="s">
        <v>60</v>
      </c>
      <c r="D10" s="245"/>
      <c r="E10" s="240"/>
      <c r="F10" s="171">
        <v>87.135000000000005</v>
      </c>
      <c r="G10" s="242">
        <f>F10/F$18</f>
        <v>0.11229677743625434</v>
      </c>
      <c r="H10" s="246">
        <v>72.347999999999999</v>
      </c>
      <c r="I10" s="242">
        <f>H10/H$18</f>
        <v>0.12643521479726116</v>
      </c>
      <c r="AA10" s="221"/>
      <c r="AB10" s="221"/>
      <c r="AC10" s="221"/>
      <c r="AD10" s="222"/>
      <c r="AE10" s="222"/>
      <c r="AF10" s="223"/>
      <c r="AG10" s="223"/>
      <c r="AH10" s="223"/>
      <c r="AI10" s="223"/>
      <c r="AJ10" s="223"/>
      <c r="AK10" s="223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</row>
    <row r="11" spans="2:57" ht="17.25" thickBot="1">
      <c r="B11" s="216"/>
      <c r="C11" s="244" t="s">
        <v>61</v>
      </c>
      <c r="D11" s="245"/>
      <c r="E11" s="240"/>
      <c r="F11" s="171">
        <v>179.14</v>
      </c>
      <c r="G11" s="242">
        <f t="shared" ref="G11:G17" si="0">F11/F$18</f>
        <v>0.23086985378929936</v>
      </c>
      <c r="H11" s="171">
        <v>61.4</v>
      </c>
      <c r="I11" s="242">
        <f t="shared" ref="I11:I17" si="1">H11/H$18</f>
        <v>0.10730251269629892</v>
      </c>
      <c r="K11" s="247"/>
      <c r="AA11" s="221"/>
      <c r="AB11" s="221"/>
      <c r="AC11" s="221"/>
      <c r="AD11" s="222"/>
      <c r="AE11" s="222"/>
      <c r="AF11" s="223"/>
      <c r="AG11" s="223"/>
      <c r="AH11" s="223"/>
      <c r="AI11" s="223"/>
      <c r="AJ11" s="223"/>
      <c r="AK11" s="223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</row>
    <row r="12" spans="2:57" ht="17.25" thickBot="1">
      <c r="B12" s="216"/>
      <c r="C12" s="244" t="s">
        <v>62</v>
      </c>
      <c r="D12" s="245"/>
      <c r="E12" s="240"/>
      <c r="F12" s="171">
        <v>80.974999999999994</v>
      </c>
      <c r="G12" s="242">
        <f t="shared" si="0"/>
        <v>0.10435796812877367</v>
      </c>
      <c r="H12" s="171">
        <v>113.25</v>
      </c>
      <c r="I12" s="242">
        <f t="shared" si="1"/>
        <v>0.19791546519309208</v>
      </c>
      <c r="K12" s="247"/>
      <c r="AA12" s="221"/>
      <c r="AB12" s="221"/>
      <c r="AC12" s="221"/>
      <c r="AD12" s="222"/>
      <c r="AE12" s="222"/>
      <c r="AF12" s="223"/>
      <c r="AG12" s="223"/>
      <c r="AH12" s="223"/>
      <c r="AI12" s="223"/>
      <c r="AJ12" s="223"/>
      <c r="AK12" s="223"/>
      <c r="AL12" s="248" t="s">
        <v>53</v>
      </c>
      <c r="AM12" s="249"/>
      <c r="AN12" s="250" t="s">
        <v>63</v>
      </c>
      <c r="AO12" s="251"/>
      <c r="AP12" s="250" t="s">
        <v>64</v>
      </c>
      <c r="AQ12" s="25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</row>
    <row r="13" spans="2:57" ht="17.25" thickBot="1">
      <c r="B13" s="216"/>
      <c r="C13" s="244" t="s">
        <v>65</v>
      </c>
      <c r="D13" s="245"/>
      <c r="E13" s="240"/>
      <c r="F13" s="171">
        <v>66.709999999999994</v>
      </c>
      <c r="G13" s="242">
        <f t="shared" si="0"/>
        <v>8.5973696250330245E-2</v>
      </c>
      <c r="H13" s="246">
        <v>32.057000000000002</v>
      </c>
      <c r="I13" s="242">
        <f t="shared" si="1"/>
        <v>5.6022746734613271E-2</v>
      </c>
      <c r="AA13" s="221"/>
      <c r="AB13" s="221"/>
      <c r="AC13" s="221"/>
      <c r="AD13" s="222"/>
      <c r="AE13" s="222"/>
      <c r="AF13" s="223"/>
      <c r="AG13" s="223"/>
      <c r="AH13" s="223"/>
      <c r="AI13" s="223"/>
      <c r="AJ13" s="223"/>
      <c r="AK13" s="223"/>
      <c r="AL13" s="252"/>
      <c r="AM13" s="253"/>
      <c r="AN13" s="254"/>
      <c r="AO13" s="255"/>
      <c r="AP13" s="254"/>
      <c r="AQ13" s="255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</row>
    <row r="14" spans="2:57" ht="16.5">
      <c r="B14" s="216"/>
      <c r="C14" s="244" t="s">
        <v>46</v>
      </c>
      <c r="D14" s="245"/>
      <c r="E14" s="240"/>
      <c r="F14" s="171">
        <v>250.4</v>
      </c>
      <c r="G14" s="242">
        <f t="shared" si="0"/>
        <v>0.32270744327810968</v>
      </c>
      <c r="H14" s="246">
        <v>174.589</v>
      </c>
      <c r="I14" s="242">
        <f t="shared" si="1"/>
        <v>0.30511137441586539</v>
      </c>
      <c r="K14" s="247"/>
      <c r="R14" s="256"/>
      <c r="S14" s="256"/>
      <c r="T14" s="204"/>
      <c r="U14" s="204"/>
      <c r="AA14" s="221"/>
      <c r="AB14" s="221"/>
      <c r="AC14" s="221"/>
      <c r="AD14" s="222"/>
      <c r="AE14" s="222"/>
      <c r="AF14" s="223"/>
      <c r="AG14" s="223"/>
      <c r="AH14" s="223"/>
      <c r="AI14" s="223"/>
      <c r="AJ14" s="223"/>
      <c r="AK14" s="223"/>
      <c r="AL14" s="257" t="s">
        <v>56</v>
      </c>
      <c r="AM14" s="258"/>
      <c r="AN14" s="259" t="s">
        <v>57</v>
      </c>
      <c r="AO14" s="260" t="s">
        <v>42</v>
      </c>
      <c r="AP14" s="259" t="s">
        <v>57</v>
      </c>
      <c r="AQ14" s="260" t="s">
        <v>42</v>
      </c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</row>
    <row r="15" spans="2:57" ht="17.25" thickBot="1">
      <c r="B15" s="216"/>
      <c r="C15" s="244" t="s">
        <v>66</v>
      </c>
      <c r="D15" s="245"/>
      <c r="E15" s="240"/>
      <c r="F15" s="171">
        <v>59.045000000000002</v>
      </c>
      <c r="G15" s="242">
        <f t="shared" si="0"/>
        <v>7.6095291487044664E-2</v>
      </c>
      <c r="H15" s="246">
        <v>16.87</v>
      </c>
      <c r="I15" s="242">
        <f t="shared" si="1"/>
        <v>2.948197702258246E-2</v>
      </c>
      <c r="K15" s="247"/>
      <c r="R15" s="256"/>
      <c r="S15" s="256"/>
      <c r="T15" s="204"/>
      <c r="U15" s="261" t="s">
        <v>70</v>
      </c>
      <c r="AA15" s="221"/>
      <c r="AB15" s="221"/>
      <c r="AC15" s="221"/>
      <c r="AD15" s="222"/>
      <c r="AE15" s="222"/>
      <c r="AF15" s="223"/>
      <c r="AG15" s="223"/>
      <c r="AH15" s="223"/>
      <c r="AI15" s="223"/>
      <c r="AJ15" s="223"/>
      <c r="AK15" s="223"/>
      <c r="AL15" s="262"/>
      <c r="AM15" s="263"/>
      <c r="AN15" s="264" t="s">
        <v>58</v>
      </c>
      <c r="AO15" s="265"/>
      <c r="AP15" s="264" t="s">
        <v>58</v>
      </c>
      <c r="AQ15" s="265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</row>
    <row r="16" spans="2:57" ht="17.25" thickBot="1">
      <c r="B16" s="216"/>
      <c r="C16" s="244" t="s">
        <v>67</v>
      </c>
      <c r="D16" s="245"/>
      <c r="E16" s="240"/>
      <c r="F16" s="171">
        <v>0</v>
      </c>
      <c r="G16" s="242">
        <f t="shared" si="0"/>
        <v>0</v>
      </c>
      <c r="H16" s="246">
        <v>52.2</v>
      </c>
      <c r="I16" s="242">
        <f t="shared" si="1"/>
        <v>9.1224611771120595E-2</v>
      </c>
      <c r="R16" s="6"/>
      <c r="S16" s="6"/>
      <c r="T16" s="6"/>
      <c r="U16" s="204"/>
      <c r="AA16" s="221"/>
      <c r="AB16" s="221"/>
      <c r="AC16" s="221"/>
      <c r="AD16" s="222"/>
      <c r="AE16" s="222"/>
      <c r="AF16" s="223"/>
      <c r="AG16" s="223"/>
      <c r="AH16" s="223"/>
      <c r="AI16" s="223"/>
      <c r="AJ16" s="223"/>
      <c r="AK16" s="223"/>
      <c r="AL16" s="266"/>
      <c r="AM16" s="267"/>
      <c r="AN16" s="268"/>
      <c r="AO16" s="269"/>
      <c r="AP16" s="268"/>
      <c r="AQ16" s="269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</row>
    <row r="17" spans="2:57" ht="17.25" thickBot="1">
      <c r="B17" s="216"/>
      <c r="C17" s="270" t="s">
        <v>68</v>
      </c>
      <c r="D17" s="271"/>
      <c r="E17" s="272"/>
      <c r="F17" s="171">
        <v>0</v>
      </c>
      <c r="G17" s="242">
        <f t="shared" si="0"/>
        <v>0</v>
      </c>
      <c r="H17" s="246">
        <v>19.7</v>
      </c>
      <c r="I17" s="242">
        <f t="shared" si="1"/>
        <v>3.4427679155001445E-2</v>
      </c>
      <c r="AA17" s="221"/>
      <c r="AB17" s="221"/>
      <c r="AC17" s="221"/>
      <c r="AD17" s="222"/>
      <c r="AE17" s="222"/>
      <c r="AF17" s="223"/>
      <c r="AG17" s="223"/>
      <c r="AH17" s="223"/>
      <c r="AI17" s="223"/>
      <c r="AJ17" s="223"/>
      <c r="AK17" s="223"/>
      <c r="AL17" s="273" t="s">
        <v>59</v>
      </c>
      <c r="AM17" s="274"/>
      <c r="AN17" s="275">
        <v>3</v>
      </c>
      <c r="AO17" s="276">
        <f>AN17/AN$24</f>
        <v>0.08</v>
      </c>
      <c r="AP17" s="275" t="e">
        <f>#REF!+#REF!+#REF!</f>
        <v>#REF!</v>
      </c>
      <c r="AQ17" s="276" t="e">
        <f>AP17/AP$24</f>
        <v>#REF!</v>
      </c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</row>
    <row r="18" spans="2:57" ht="17.25" thickBot="1">
      <c r="B18" s="216"/>
      <c r="C18" s="277" t="s">
        <v>69</v>
      </c>
      <c r="D18" s="278"/>
      <c r="E18" s="279"/>
      <c r="F18" s="280">
        <f>SUM(F9:F17)</f>
        <v>775.93499999999995</v>
      </c>
      <c r="G18" s="281">
        <f>SUM(G9:G17)</f>
        <v>1.0000000000000002</v>
      </c>
      <c r="H18" s="282">
        <f>SUM(H9:H17)</f>
        <v>572.21400000000006</v>
      </c>
      <c r="I18" s="281">
        <f>SUM(I9:I17)</f>
        <v>1</v>
      </c>
      <c r="K18" s="283"/>
      <c r="L18" s="209"/>
      <c r="AA18" s="221"/>
      <c r="AB18" s="221"/>
      <c r="AC18" s="221"/>
      <c r="AD18" s="222"/>
      <c r="AE18" s="222"/>
      <c r="AF18" s="223"/>
      <c r="AG18" s="223"/>
      <c r="AH18" s="223"/>
      <c r="AI18" s="223"/>
      <c r="AJ18" s="223"/>
      <c r="AK18" s="223"/>
      <c r="AL18" s="284" t="s">
        <v>60</v>
      </c>
      <c r="AM18" s="285"/>
      <c r="AN18" s="286">
        <v>4.5</v>
      </c>
      <c r="AO18" s="276">
        <f>AN18/AN$24</f>
        <v>0.12</v>
      </c>
      <c r="AP18" s="286" t="e">
        <f>#REF!+#REF!+#REF!</f>
        <v>#REF!</v>
      </c>
      <c r="AQ18" s="276" t="e">
        <f>AP18/AP$24</f>
        <v>#REF!</v>
      </c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</row>
    <row r="19" spans="2:57" ht="15">
      <c r="B19" s="216"/>
      <c r="L19" s="209"/>
      <c r="AA19" s="221"/>
      <c r="AB19" s="221"/>
      <c r="AC19" s="221"/>
      <c r="AD19" s="222"/>
      <c r="AE19" s="222"/>
      <c r="AF19" s="223"/>
      <c r="AG19" s="223"/>
      <c r="AH19" s="223"/>
      <c r="AI19" s="223"/>
      <c r="AJ19" s="223"/>
      <c r="AK19" s="223"/>
      <c r="AL19" s="284" t="s">
        <v>61</v>
      </c>
      <c r="AM19" s="285"/>
      <c r="AN19" s="286">
        <v>10</v>
      </c>
      <c r="AO19" s="276">
        <f>AN19/AN$24</f>
        <v>0.26666666666666666</v>
      </c>
      <c r="AP19" s="286" t="e">
        <f>#REF!+#REF!+#REF!</f>
        <v>#REF!</v>
      </c>
      <c r="AQ19" s="276" t="e">
        <f>AP19/AP$24</f>
        <v>#REF!</v>
      </c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</row>
    <row r="20" spans="2:57" ht="16.5">
      <c r="B20" s="216"/>
      <c r="C20" s="213" t="s">
        <v>71</v>
      </c>
      <c r="D20" s="214"/>
      <c r="E20" s="214"/>
      <c r="F20" s="214"/>
      <c r="G20" s="214"/>
      <c r="H20" s="214"/>
      <c r="I20" s="214"/>
      <c r="L20" s="209"/>
      <c r="AA20" s="221"/>
      <c r="AB20" s="221"/>
      <c r="AC20" s="221"/>
      <c r="AD20" s="222"/>
      <c r="AE20" s="222"/>
      <c r="AF20" s="223"/>
      <c r="AG20" s="223"/>
      <c r="AH20" s="223"/>
      <c r="AI20" s="223"/>
      <c r="AJ20" s="223"/>
      <c r="AK20" s="223"/>
      <c r="AL20" s="284" t="s">
        <v>62</v>
      </c>
      <c r="AM20" s="285"/>
      <c r="AN20" s="286">
        <v>5</v>
      </c>
      <c r="AO20" s="276">
        <f>AN20/AN$24</f>
        <v>0.13333333333333333</v>
      </c>
      <c r="AP20" s="286" t="e">
        <f>#REF!+#REF!+#REF!</f>
        <v>#REF!</v>
      </c>
      <c r="AQ20" s="276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</row>
    <row r="21" spans="2:57" ht="16.5">
      <c r="B21" s="216"/>
      <c r="C21" s="287" t="s">
        <v>72</v>
      </c>
      <c r="D21" s="288"/>
      <c r="L21" s="209"/>
      <c r="AA21" s="221"/>
      <c r="AB21" s="221"/>
      <c r="AC21" s="221"/>
      <c r="AD21" s="222"/>
      <c r="AE21" s="222"/>
      <c r="AF21" s="223"/>
      <c r="AG21" s="223"/>
      <c r="AH21" s="223"/>
      <c r="AI21" s="223"/>
      <c r="AJ21" s="223"/>
      <c r="AK21" s="223"/>
      <c r="AL21" s="284" t="s">
        <v>46</v>
      </c>
      <c r="AM21" s="285"/>
      <c r="AN21" s="286">
        <v>15</v>
      </c>
      <c r="AO21" s="276">
        <f>AN21/AN$24</f>
        <v>0.4</v>
      </c>
      <c r="AP21" s="286" t="e">
        <f>#REF!+#REF!+#REF!</f>
        <v>#REF!</v>
      </c>
      <c r="AQ21" s="276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</row>
    <row r="22" spans="2:57" ht="15.75">
      <c r="B22" s="216"/>
      <c r="C22" s="289"/>
      <c r="J22" s="6"/>
      <c r="K22" s="6"/>
      <c r="L22" s="209"/>
      <c r="AA22" s="221"/>
      <c r="AB22" s="221"/>
      <c r="AC22" s="221"/>
      <c r="AD22" s="222"/>
      <c r="AE22" s="222"/>
      <c r="AF22" s="223"/>
      <c r="AG22" s="223"/>
      <c r="AH22" s="223"/>
      <c r="AI22" s="223"/>
      <c r="AJ22" s="223"/>
      <c r="AK22" s="223"/>
      <c r="AL22" s="290" t="s">
        <v>66</v>
      </c>
      <c r="AM22" s="291"/>
      <c r="AN22" s="286">
        <v>0</v>
      </c>
      <c r="AO22" s="276"/>
      <c r="AP22" s="286" t="e">
        <f>#REF!+#REF!+#REF!</f>
        <v>#REF!</v>
      </c>
      <c r="AQ22" s="276" t="e">
        <f>AP22/AP$24</f>
        <v>#REF!</v>
      </c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</row>
    <row r="23" spans="2:57" ht="16.5" thickBot="1">
      <c r="B23" s="216"/>
      <c r="J23" s="6"/>
      <c r="K23" s="6"/>
      <c r="L23" s="209"/>
      <c r="AA23" s="221"/>
      <c r="AB23" s="221"/>
      <c r="AC23" s="221"/>
      <c r="AD23" s="222"/>
      <c r="AE23" s="222"/>
      <c r="AF23" s="223"/>
      <c r="AG23" s="223"/>
      <c r="AH23" s="223"/>
      <c r="AI23" s="223"/>
      <c r="AJ23" s="223"/>
      <c r="AK23" s="223"/>
      <c r="AL23" s="284" t="s">
        <v>67</v>
      </c>
      <c r="AM23" s="285"/>
      <c r="AN23" s="286">
        <v>0</v>
      </c>
      <c r="AO23" s="276"/>
      <c r="AP23" s="286" t="e">
        <f>#REF!+#REF!+#REF!</f>
        <v>#REF!</v>
      </c>
      <c r="AQ23" s="276" t="e">
        <f>AP23/AP$24</f>
        <v>#REF!</v>
      </c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</row>
    <row r="24" spans="2:57" ht="15.75" thickBot="1">
      <c r="B24" s="216"/>
      <c r="J24" s="6"/>
      <c r="K24" s="6"/>
      <c r="L24" s="209"/>
      <c r="AA24" s="221"/>
      <c r="AB24" s="221"/>
      <c r="AC24" s="221"/>
      <c r="AD24" s="222"/>
      <c r="AE24" s="222"/>
      <c r="AF24" s="223"/>
      <c r="AG24" s="223"/>
      <c r="AH24" s="223"/>
      <c r="AI24" s="223"/>
      <c r="AJ24" s="223"/>
      <c r="AK24" s="223"/>
      <c r="AL24" s="292" t="s">
        <v>69</v>
      </c>
      <c r="AM24" s="293"/>
      <c r="AN24" s="294">
        <f>SUM(AN17:AN23)</f>
        <v>37.5</v>
      </c>
      <c r="AO24" s="295">
        <f>SUM(AO17:AO23)</f>
        <v>1</v>
      </c>
      <c r="AP24" s="296" t="e">
        <f>SUM(AP17:AP23)</f>
        <v>#REF!</v>
      </c>
      <c r="AQ24" s="297" t="e">
        <f>+AQ17+AQ18+AQ19+AQ20+AQ21+AQ22+AQ23</f>
        <v>#REF!</v>
      </c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</row>
    <row r="25" spans="2:57" ht="15">
      <c r="B25" s="216"/>
      <c r="J25" s="6"/>
      <c r="K25" s="6"/>
      <c r="L25" s="209"/>
      <c r="AA25" s="221"/>
      <c r="AB25" s="221"/>
      <c r="AC25" s="221"/>
      <c r="AD25" s="222"/>
      <c r="AE25" s="222"/>
      <c r="AF25" s="223"/>
      <c r="AG25" s="223"/>
      <c r="AH25" s="223"/>
      <c r="AI25" s="223"/>
      <c r="AJ25" s="223"/>
      <c r="AK25" s="223"/>
      <c r="AL25" s="211"/>
      <c r="AM25" s="211"/>
      <c r="AN25" s="211"/>
      <c r="AO25" s="211"/>
      <c r="AP25" s="298" t="s">
        <v>51</v>
      </c>
      <c r="AQ25" s="298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</row>
    <row r="26" spans="2:57" ht="15">
      <c r="B26" s="216"/>
      <c r="J26" s="6"/>
      <c r="K26" s="6"/>
      <c r="L26" s="209"/>
      <c r="AA26" s="221"/>
      <c r="AB26" s="221"/>
      <c r="AC26" s="221"/>
      <c r="AD26" s="222"/>
      <c r="AE26" s="222"/>
      <c r="AF26" s="223"/>
      <c r="AG26" s="223"/>
      <c r="AH26" s="223"/>
      <c r="AI26" s="223"/>
      <c r="AJ26" s="223"/>
      <c r="AK26" s="223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</row>
    <row r="27" spans="2:57" ht="15">
      <c r="B27" s="216"/>
      <c r="J27" s="6"/>
      <c r="K27" s="6"/>
      <c r="L27" s="209"/>
      <c r="AA27" s="221"/>
      <c r="AB27" s="221"/>
      <c r="AC27" s="221"/>
      <c r="AD27" s="222"/>
      <c r="AE27" s="222"/>
      <c r="AF27" s="223"/>
      <c r="AG27" s="223"/>
      <c r="AH27" s="223"/>
      <c r="AI27" s="223"/>
      <c r="AJ27" s="223"/>
      <c r="AK27" s="223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</row>
    <row r="28" spans="2:57">
      <c r="B28" s="216"/>
      <c r="J28" s="299"/>
      <c r="K28" s="299"/>
      <c r="L28" s="209"/>
      <c r="AA28" s="221"/>
      <c r="AB28" s="221"/>
      <c r="AC28" s="221"/>
      <c r="AD28" s="222"/>
      <c r="AE28" s="222"/>
      <c r="AF28" s="223"/>
      <c r="AG28" s="223"/>
      <c r="AH28" s="223"/>
      <c r="AI28" s="223"/>
      <c r="AJ28" s="223"/>
      <c r="AK28" s="223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</row>
    <row r="29" spans="2:57">
      <c r="B29" s="216"/>
      <c r="L29" s="209"/>
      <c r="AA29" s="221"/>
      <c r="AB29" s="221"/>
      <c r="AC29" s="221"/>
      <c r="AD29" s="222"/>
      <c r="AE29" s="222"/>
      <c r="AF29" s="223"/>
      <c r="AG29" s="223"/>
      <c r="AH29" s="223"/>
      <c r="AI29" s="223"/>
      <c r="AJ29" s="223"/>
      <c r="AK29" s="223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</row>
    <row r="30" spans="2:57" ht="13.5">
      <c r="B30" s="216"/>
      <c r="J30" s="300"/>
      <c r="K30" s="300"/>
      <c r="L30" s="209"/>
      <c r="AA30" s="221"/>
      <c r="AB30" s="221"/>
      <c r="AC30" s="221"/>
      <c r="AD30" s="222"/>
      <c r="AE30" s="222"/>
      <c r="AF30" s="223"/>
      <c r="AG30" s="223"/>
      <c r="AH30" s="223"/>
      <c r="AI30" s="223"/>
      <c r="AJ30" s="223"/>
      <c r="AK30" s="223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</row>
    <row r="31" spans="2:57" ht="14.25">
      <c r="B31" s="216"/>
      <c r="J31" s="301"/>
      <c r="K31" s="301"/>
      <c r="L31" s="209"/>
      <c r="AA31" s="221"/>
      <c r="AB31" s="221"/>
      <c r="AC31" s="221"/>
      <c r="AD31" s="222"/>
      <c r="AE31" s="222"/>
      <c r="AF31" s="223"/>
      <c r="AG31" s="223"/>
      <c r="AH31" s="223"/>
      <c r="AI31" s="223"/>
      <c r="AJ31" s="223"/>
      <c r="AK31" s="223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</row>
    <row r="32" spans="2:57">
      <c r="B32" s="216"/>
      <c r="L32" s="209"/>
      <c r="AA32" s="221"/>
      <c r="AB32" s="221"/>
      <c r="AC32" s="221"/>
      <c r="AD32" s="222"/>
      <c r="AE32" s="222"/>
      <c r="AF32" s="223"/>
      <c r="AG32" s="223"/>
      <c r="AH32" s="223"/>
      <c r="AI32" s="223"/>
      <c r="AJ32" s="223"/>
      <c r="AK32" s="223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</row>
    <row r="33" spans="2:57">
      <c r="B33" s="216"/>
      <c r="L33" s="209"/>
      <c r="AA33" s="221"/>
      <c r="AB33" s="221"/>
      <c r="AC33" s="221"/>
      <c r="AD33" s="222"/>
      <c r="AE33" s="222"/>
      <c r="AF33" s="223"/>
      <c r="AG33" s="223"/>
      <c r="AH33" s="223"/>
      <c r="AI33" s="223"/>
      <c r="AJ33" s="223"/>
      <c r="AK33" s="223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</row>
    <row r="34" spans="2:57">
      <c r="B34" s="216"/>
      <c r="L34" s="209"/>
      <c r="AA34" s="221"/>
      <c r="AB34" s="221"/>
      <c r="AC34" s="221"/>
      <c r="AD34" s="222"/>
      <c r="AE34" s="222"/>
      <c r="AF34" s="223"/>
      <c r="AG34" s="223"/>
      <c r="AH34" s="223"/>
      <c r="AI34" s="223"/>
      <c r="AJ34" s="223"/>
      <c r="AK34" s="223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</row>
    <row r="35" spans="2:57">
      <c r="B35" s="216"/>
      <c r="AA35" s="221"/>
      <c r="AB35" s="221"/>
      <c r="AC35" s="221"/>
      <c r="AD35" s="222"/>
      <c r="AE35" s="222"/>
      <c r="AF35" s="223"/>
      <c r="AG35" s="223"/>
      <c r="AH35" s="223"/>
      <c r="AI35" s="223"/>
      <c r="AJ35" s="223"/>
      <c r="AK35" s="223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</row>
    <row r="36" spans="2:57">
      <c r="B36" s="216"/>
      <c r="AA36" s="221"/>
      <c r="AB36" s="221"/>
      <c r="AC36" s="221"/>
      <c r="AD36" s="222"/>
      <c r="AE36" s="222"/>
      <c r="AF36" s="223"/>
      <c r="AG36" s="223"/>
      <c r="AH36" s="223"/>
      <c r="AI36" s="223"/>
      <c r="AJ36" s="223"/>
      <c r="AK36" s="223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</row>
    <row r="37" spans="2:57" ht="18.75">
      <c r="B37" s="216"/>
      <c r="C37" s="289" t="s">
        <v>73</v>
      </c>
      <c r="J37" s="302"/>
      <c r="K37" s="302"/>
      <c r="L37" s="302"/>
      <c r="M37" s="302"/>
      <c r="N37" s="302"/>
      <c r="O37" s="302"/>
      <c r="P37" s="302"/>
      <c r="Q37" s="302"/>
      <c r="AA37" s="221"/>
      <c r="AB37" s="221"/>
      <c r="AC37" s="221"/>
      <c r="AD37" s="222"/>
      <c r="AE37" s="222"/>
      <c r="AF37" s="223"/>
      <c r="AG37" s="223"/>
      <c r="AH37" s="223"/>
      <c r="AI37" s="223"/>
      <c r="AJ37" s="223"/>
      <c r="AK37" s="223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</row>
    <row r="38" spans="2:57">
      <c r="B38" s="216"/>
      <c r="AA38" s="221"/>
      <c r="AB38" s="221"/>
      <c r="AC38" s="221"/>
      <c r="AD38" s="222"/>
      <c r="AE38" s="222"/>
      <c r="AF38" s="223"/>
      <c r="AG38" s="223"/>
      <c r="AH38" s="223"/>
      <c r="AI38" s="223"/>
      <c r="AJ38" s="223"/>
      <c r="AK38" s="223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</row>
    <row r="39" spans="2:57" ht="15">
      <c r="B39" s="216"/>
      <c r="O39" s="303"/>
      <c r="P39" s="303"/>
      <c r="Q39" s="303"/>
      <c r="R39" s="303"/>
      <c r="S39" s="303"/>
      <c r="T39" s="303"/>
      <c r="U39" s="303"/>
      <c r="AA39" s="221"/>
      <c r="AB39" s="221"/>
      <c r="AC39" s="221"/>
      <c r="AD39" s="222"/>
      <c r="AE39" s="222"/>
      <c r="AF39" s="223"/>
      <c r="AG39" s="223"/>
      <c r="AH39" s="223"/>
      <c r="AI39" s="223"/>
      <c r="AJ39" s="223"/>
      <c r="AK39" s="223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</row>
    <row r="40" spans="2:57">
      <c r="B40" s="216"/>
      <c r="O40" s="204"/>
      <c r="P40" s="204"/>
      <c r="Q40" s="204"/>
      <c r="R40" s="204"/>
      <c r="S40" s="204"/>
      <c r="T40" s="204"/>
      <c r="U40" s="204"/>
      <c r="AA40" s="221"/>
      <c r="AB40" s="221"/>
      <c r="AC40" s="221"/>
      <c r="AD40" s="222"/>
      <c r="AE40" s="222"/>
      <c r="AF40" s="223"/>
      <c r="AG40" s="223"/>
      <c r="AH40" s="223"/>
      <c r="AI40" s="223"/>
      <c r="AJ40" s="223"/>
      <c r="AK40" s="223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</row>
    <row r="41" spans="2:57">
      <c r="B41" s="216"/>
      <c r="AA41" s="221"/>
      <c r="AB41" s="221"/>
      <c r="AC41" s="221"/>
      <c r="AD41" s="222"/>
      <c r="AE41" s="222"/>
      <c r="AF41" s="223"/>
      <c r="AG41" s="223"/>
      <c r="AH41" s="223"/>
      <c r="AI41" s="223"/>
      <c r="AJ41" s="223"/>
      <c r="AK41" s="223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</row>
    <row r="42" spans="2:57">
      <c r="B42" s="216"/>
      <c r="AD42" s="210"/>
      <c r="AE42" s="210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</row>
    <row r="43" spans="2:57">
      <c r="B43" s="216"/>
      <c r="AD43" s="210"/>
      <c r="AE43" s="210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</row>
    <row r="44" spans="2:57">
      <c r="B44" s="216"/>
      <c r="AD44" s="210"/>
      <c r="AE44" s="210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</row>
    <row r="45" spans="2:57">
      <c r="B45" s="216"/>
      <c r="AD45" s="210"/>
      <c r="AE45" s="210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</row>
    <row r="46" spans="2:57">
      <c r="B46" s="216"/>
      <c r="AD46" s="210"/>
      <c r="AE46" s="210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</row>
    <row r="47" spans="2:57">
      <c r="B47" s="216"/>
      <c r="AD47" s="210"/>
      <c r="AE47" s="210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</row>
    <row r="48" spans="2:57">
      <c r="B48" s="216"/>
      <c r="AD48" s="210"/>
      <c r="AE48" s="210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</row>
    <row r="49" spans="2:57">
      <c r="B49" s="216"/>
      <c r="AD49" s="210"/>
      <c r="AE49" s="210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</row>
    <row r="50" spans="2:57">
      <c r="B50" s="216"/>
      <c r="AD50" s="210"/>
      <c r="AE50" s="210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</row>
    <row r="51" spans="2:57">
      <c r="B51" s="216"/>
      <c r="AD51" s="210"/>
      <c r="AE51" s="210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</row>
    <row r="52" spans="2:57">
      <c r="B52" s="216"/>
      <c r="AD52" s="210"/>
      <c r="AE52" s="210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</row>
    <row r="53" spans="2:57">
      <c r="B53" s="216"/>
      <c r="AD53" s="210"/>
      <c r="AE53" s="210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</row>
    <row r="54" spans="2:57">
      <c r="B54" s="216"/>
      <c r="AD54" s="210"/>
      <c r="AE54" s="210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</row>
    <row r="55" spans="2:57" ht="13.5">
      <c r="B55" s="216"/>
      <c r="G55" s="304" t="s">
        <v>74</v>
      </c>
      <c r="H55" s="304"/>
      <c r="I55" s="304"/>
      <c r="AD55" s="210"/>
      <c r="AE55" s="210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</row>
    <row r="56" spans="2:57">
      <c r="AD56" s="210"/>
      <c r="AE56" s="210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</row>
    <row r="57" spans="2:57">
      <c r="AD57" s="210"/>
      <c r="AE57" s="210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</row>
    <row r="58" spans="2:57" ht="13.5">
      <c r="G58" s="304"/>
      <c r="H58" s="304"/>
      <c r="I58" s="304"/>
      <c r="AD58" s="210"/>
      <c r="AE58" s="210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</row>
    <row r="59" spans="2:57">
      <c r="AD59" s="210"/>
      <c r="AE59" s="210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</row>
    <row r="60" spans="2:57">
      <c r="AD60" s="210"/>
      <c r="AE60" s="210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</row>
    <row r="61" spans="2:57">
      <c r="AD61" s="210"/>
      <c r="AE61" s="210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</row>
    <row r="62" spans="2:57">
      <c r="AD62" s="210"/>
      <c r="AE62" s="210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</row>
    <row r="63" spans="2:57">
      <c r="AD63" s="210"/>
      <c r="AE63" s="210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</row>
    <row r="64" spans="2:57">
      <c r="AD64" s="210"/>
      <c r="AE64" s="210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</row>
  </sheetData>
  <mergeCells count="35">
    <mergeCell ref="G58:I58"/>
    <mergeCell ref="AL20:AM20"/>
    <mergeCell ref="AL21:AM21"/>
    <mergeCell ref="AL23:AM23"/>
    <mergeCell ref="AP25:AQ25"/>
    <mergeCell ref="O39:U39"/>
    <mergeCell ref="G55:I55"/>
    <mergeCell ref="C16:D16"/>
    <mergeCell ref="C17:D17"/>
    <mergeCell ref="AL17:AM17"/>
    <mergeCell ref="C18:E18"/>
    <mergeCell ref="AL18:AM18"/>
    <mergeCell ref="AL19:AM19"/>
    <mergeCell ref="C12:D12"/>
    <mergeCell ref="AL12:AM12"/>
    <mergeCell ref="AN12:AO12"/>
    <mergeCell ref="AP12:AQ12"/>
    <mergeCell ref="C13:D13"/>
    <mergeCell ref="C14:D14"/>
    <mergeCell ref="AL14:AM15"/>
    <mergeCell ref="AO14:AO15"/>
    <mergeCell ref="AQ14:AQ15"/>
    <mergeCell ref="C15:D15"/>
    <mergeCell ref="C7:E8"/>
    <mergeCell ref="G7:G8"/>
    <mergeCell ref="I7:I8"/>
    <mergeCell ref="C9:D9"/>
    <mergeCell ref="C10:D10"/>
    <mergeCell ref="C11:D11"/>
    <mergeCell ref="G1:I1"/>
    <mergeCell ref="E2:I2"/>
    <mergeCell ref="G5:I5"/>
    <mergeCell ref="C6:E6"/>
    <mergeCell ref="F6:G6"/>
    <mergeCell ref="H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Malak</dc:creator>
  <cp:lastModifiedBy>Malak</cp:lastModifiedBy>
  <dcterms:created xsi:type="dcterms:W3CDTF">2024-02-05T13:55:33Z</dcterms:created>
  <dcterms:modified xsi:type="dcterms:W3CDTF">2024-02-05T14:09:14Z</dcterms:modified>
</cp:coreProperties>
</file>